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95" yWindow="-120" windowWidth="19275" windowHeight="9180"/>
  </bookViews>
  <sheets>
    <sheet name="ΥΚ-Α1" sheetId="4" r:id="rId1"/>
    <sheet name="." sheetId="5" r:id="rId2"/>
    <sheet name="stoixeia" sheetId="2" state="hidden" r:id="rId3"/>
  </sheets>
  <definedNames>
    <definedName name="_xlnm._FilterDatabase" localSheetId="2" hidden="1">stoixeia!$A$4:$AS$298</definedName>
    <definedName name="_xlnm.Print_Area" localSheetId="0">'ΥΚ-Α1'!$A$1:$L$44</definedName>
    <definedName name="sires">stoixeia!$AV$5:$AV$10</definedName>
    <definedName name="sxoleio">stoixeia!$C$5:$C$300</definedName>
    <definedName name="thesis">stoixeia!$AX$5:$AX$9</definedName>
  </definedNames>
  <calcPr calcId="152511"/>
</workbook>
</file>

<file path=xl/calcChain.xml><?xml version="1.0" encoding="utf-8"?>
<calcChain xmlns="http://schemas.openxmlformats.org/spreadsheetml/2006/main">
  <c r="L13" i="4" l="1"/>
  <c r="AD298" i="2"/>
  <c r="AC298" i="2"/>
  <c r="AB298" i="2"/>
  <c r="X298" i="2"/>
  <c r="AE298" i="2" s="1"/>
  <c r="U298" i="2"/>
  <c r="R298" i="2"/>
  <c r="AA298" i="2" s="1"/>
  <c r="AD297" i="2"/>
  <c r="AC297" i="2"/>
  <c r="AB297" i="2"/>
  <c r="X297" i="2"/>
  <c r="U297" i="2"/>
  <c r="R297" i="2"/>
  <c r="AD296" i="2"/>
  <c r="AC296" i="2"/>
  <c r="AB296" i="2"/>
  <c r="X296" i="2"/>
  <c r="AE296" i="2" s="1"/>
  <c r="U296" i="2"/>
  <c r="R296" i="2"/>
  <c r="AA296" i="2" s="1"/>
  <c r="AD295" i="2"/>
  <c r="AC295" i="2"/>
  <c r="AB295" i="2"/>
  <c r="X295" i="2"/>
  <c r="U295" i="2"/>
  <c r="R295" i="2"/>
  <c r="AA295" i="2" s="1"/>
  <c r="AD294" i="2"/>
  <c r="AC294" i="2"/>
  <c r="AB294" i="2"/>
  <c r="X294" i="2"/>
  <c r="AE294" i="2" s="1"/>
  <c r="U294" i="2"/>
  <c r="R294" i="2"/>
  <c r="AA294" i="2" s="1"/>
  <c r="AD293" i="2"/>
  <c r="AC293" i="2"/>
  <c r="AB293" i="2"/>
  <c r="X293" i="2"/>
  <c r="U293" i="2"/>
  <c r="R293" i="2"/>
  <c r="AA293" i="2" s="1"/>
  <c r="AD292" i="2"/>
  <c r="AC292" i="2"/>
  <c r="AB292" i="2"/>
  <c r="X292" i="2"/>
  <c r="AE292" i="2" s="1"/>
  <c r="U292" i="2"/>
  <c r="R292" i="2"/>
  <c r="AA292" i="2" s="1"/>
  <c r="AD291" i="2"/>
  <c r="AC291" i="2"/>
  <c r="AB291" i="2"/>
  <c r="X291" i="2"/>
  <c r="U291" i="2"/>
  <c r="R291" i="2"/>
  <c r="AD290" i="2"/>
  <c r="AC290" i="2"/>
  <c r="AB290" i="2"/>
  <c r="X290" i="2"/>
  <c r="AE290" i="2" s="1"/>
  <c r="U290" i="2"/>
  <c r="R290" i="2"/>
  <c r="AA290" i="2" s="1"/>
  <c r="AD289" i="2"/>
  <c r="AC289" i="2"/>
  <c r="AB289" i="2"/>
  <c r="X289" i="2"/>
  <c r="U289" i="2"/>
  <c r="R289" i="2"/>
  <c r="AA289" i="2" s="1"/>
  <c r="AD288" i="2"/>
  <c r="AC288" i="2"/>
  <c r="AB288" i="2"/>
  <c r="X288" i="2"/>
  <c r="AE288" i="2" s="1"/>
  <c r="U288" i="2"/>
  <c r="R288" i="2"/>
  <c r="AA288" i="2" s="1"/>
  <c r="AD287" i="2"/>
  <c r="AC287" i="2"/>
  <c r="AB287" i="2"/>
  <c r="X287" i="2"/>
  <c r="U287" i="2"/>
  <c r="R287" i="2"/>
  <c r="AA287" i="2" s="1"/>
  <c r="AD286" i="2"/>
  <c r="AC286" i="2"/>
  <c r="AB286" i="2"/>
  <c r="X286" i="2"/>
  <c r="AE286" i="2" s="1"/>
  <c r="U286" i="2"/>
  <c r="R286" i="2"/>
  <c r="AA286" i="2" s="1"/>
  <c r="AD285" i="2"/>
  <c r="AC285" i="2"/>
  <c r="AB285" i="2"/>
  <c r="X285" i="2"/>
  <c r="U285" i="2"/>
  <c r="R285" i="2"/>
  <c r="AA285" i="2" s="1"/>
  <c r="AD284" i="2"/>
  <c r="AC284" i="2"/>
  <c r="AB284" i="2"/>
  <c r="X284" i="2"/>
  <c r="AE284" i="2" s="1"/>
  <c r="U284" i="2"/>
  <c r="R284" i="2"/>
  <c r="AA284" i="2" s="1"/>
  <c r="AD283" i="2"/>
  <c r="AC283" i="2"/>
  <c r="AB283" i="2"/>
  <c r="X283" i="2"/>
  <c r="U283" i="2"/>
  <c r="R283" i="2"/>
  <c r="AD282" i="2"/>
  <c r="AC282" i="2"/>
  <c r="X282" i="2"/>
  <c r="U282" i="2"/>
  <c r="R282" i="2"/>
  <c r="AA282" i="2" s="1"/>
  <c r="AD281" i="2"/>
  <c r="AC281" i="2"/>
  <c r="X281" i="2"/>
  <c r="U281" i="2"/>
  <c r="R281" i="2"/>
  <c r="AA281" i="2" s="1"/>
  <c r="AD280" i="2"/>
  <c r="AC280" i="2"/>
  <c r="X280" i="2"/>
  <c r="U280" i="2"/>
  <c r="R280" i="2"/>
  <c r="AA280" i="2" s="1"/>
  <c r="AD279" i="2"/>
  <c r="AC279" i="2"/>
  <c r="X279" i="2"/>
  <c r="U279" i="2"/>
  <c r="R279" i="2"/>
  <c r="AA279" i="2" s="1"/>
  <c r="AD278" i="2"/>
  <c r="AC278" i="2"/>
  <c r="X278" i="2"/>
  <c r="U278" i="2"/>
  <c r="R278" i="2"/>
  <c r="AA278" i="2" s="1"/>
  <c r="AD277" i="2"/>
  <c r="AC277" i="2"/>
  <c r="X277" i="2"/>
  <c r="U277" i="2"/>
  <c r="R277" i="2"/>
  <c r="AA277" i="2" s="1"/>
  <c r="AD276" i="2"/>
  <c r="AC276" i="2"/>
  <c r="X276" i="2"/>
  <c r="U276" i="2"/>
  <c r="R276" i="2"/>
  <c r="AA276" i="2" s="1"/>
  <c r="AD275" i="2"/>
  <c r="AC275" i="2"/>
  <c r="X275" i="2"/>
  <c r="U275" i="2"/>
  <c r="R275" i="2"/>
  <c r="AA275" i="2" s="1"/>
  <c r="AD274" i="2"/>
  <c r="AC274" i="2"/>
  <c r="X274" i="2"/>
  <c r="U274" i="2"/>
  <c r="R274" i="2"/>
  <c r="AA274" i="2" s="1"/>
  <c r="AD273" i="2"/>
  <c r="AC273" i="2"/>
  <c r="X273" i="2"/>
  <c r="U273" i="2"/>
  <c r="R273" i="2"/>
  <c r="AA273" i="2" s="1"/>
  <c r="AD272" i="2"/>
  <c r="AC272" i="2"/>
  <c r="X272" i="2"/>
  <c r="U272" i="2"/>
  <c r="R272" i="2"/>
  <c r="AA272" i="2" s="1"/>
  <c r="AD271" i="2"/>
  <c r="AC271" i="2"/>
  <c r="X271" i="2"/>
  <c r="U271" i="2"/>
  <c r="R271" i="2"/>
  <c r="AA271" i="2" s="1"/>
  <c r="AD270" i="2"/>
  <c r="AC270" i="2"/>
  <c r="X270" i="2"/>
  <c r="U270" i="2"/>
  <c r="R270" i="2"/>
  <c r="AA270" i="2" s="1"/>
  <c r="AD269" i="2"/>
  <c r="AC269" i="2"/>
  <c r="X269" i="2"/>
  <c r="U269" i="2"/>
  <c r="R269" i="2"/>
  <c r="AA269" i="2" s="1"/>
  <c r="AD268" i="2"/>
  <c r="AC268" i="2"/>
  <c r="X268" i="2"/>
  <c r="U268" i="2"/>
  <c r="R268" i="2"/>
  <c r="AA268" i="2" s="1"/>
  <c r="AD267" i="2"/>
  <c r="AC267" i="2"/>
  <c r="X267" i="2"/>
  <c r="U267" i="2"/>
  <c r="R267" i="2"/>
  <c r="AA267" i="2" s="1"/>
  <c r="AD266" i="2"/>
  <c r="AC266" i="2"/>
  <c r="X266" i="2"/>
  <c r="U266" i="2"/>
  <c r="R266" i="2"/>
  <c r="AA266" i="2" s="1"/>
  <c r="AD265" i="2"/>
  <c r="AC265" i="2"/>
  <c r="X265" i="2"/>
  <c r="U265" i="2"/>
  <c r="R265" i="2"/>
  <c r="AA265" i="2" s="1"/>
  <c r="AD264" i="2"/>
  <c r="AC264" i="2"/>
  <c r="X264" i="2"/>
  <c r="U264" i="2"/>
  <c r="R264" i="2"/>
  <c r="AA264" i="2" s="1"/>
  <c r="AD263" i="2"/>
  <c r="AC263" i="2"/>
  <c r="X263" i="2"/>
  <c r="U263" i="2"/>
  <c r="R263" i="2"/>
  <c r="AA263" i="2" s="1"/>
  <c r="AD262" i="2"/>
  <c r="AC262" i="2"/>
  <c r="X262" i="2"/>
  <c r="U262" i="2"/>
  <c r="R262" i="2"/>
  <c r="AA262" i="2" s="1"/>
  <c r="AD261" i="2"/>
  <c r="AC261" i="2"/>
  <c r="X261" i="2"/>
  <c r="U261" i="2"/>
  <c r="R261" i="2"/>
  <c r="AA261" i="2" s="1"/>
  <c r="AD260" i="2"/>
  <c r="AC260" i="2"/>
  <c r="X260" i="2"/>
  <c r="U260" i="2"/>
  <c r="R260" i="2"/>
  <c r="AA260" i="2" s="1"/>
  <c r="AD259" i="2"/>
  <c r="AC259" i="2"/>
  <c r="X259" i="2"/>
  <c r="U259" i="2"/>
  <c r="R259" i="2"/>
  <c r="AA259" i="2" s="1"/>
  <c r="AD258" i="2"/>
  <c r="AC258" i="2"/>
  <c r="X258" i="2"/>
  <c r="U258" i="2"/>
  <c r="R258" i="2"/>
  <c r="AA258" i="2" s="1"/>
  <c r="AD257" i="2"/>
  <c r="AC257" i="2"/>
  <c r="X257" i="2"/>
  <c r="U257" i="2"/>
  <c r="R257" i="2"/>
  <c r="AA257" i="2" s="1"/>
  <c r="AD256" i="2"/>
  <c r="AC256" i="2"/>
  <c r="AA256" i="2"/>
  <c r="X256" i="2"/>
  <c r="AB256" i="2" s="1"/>
  <c r="U256" i="2"/>
  <c r="R256" i="2"/>
  <c r="AE255" i="2"/>
  <c r="AD255" i="2"/>
  <c r="AC255" i="2"/>
  <c r="AA255" i="2"/>
  <c r="X255" i="2"/>
  <c r="AB255" i="2" s="1"/>
  <c r="U255" i="2"/>
  <c r="R255" i="2"/>
  <c r="AE254" i="2"/>
  <c r="AD254" i="2"/>
  <c r="AC254" i="2"/>
  <c r="AA254" i="2"/>
  <c r="X254" i="2"/>
  <c r="AB254" i="2" s="1"/>
  <c r="U254" i="2"/>
  <c r="R254" i="2"/>
  <c r="AE253" i="2"/>
  <c r="AD253" i="2"/>
  <c r="AC253" i="2"/>
  <c r="AA253" i="2"/>
  <c r="X253" i="2"/>
  <c r="AB253" i="2" s="1"/>
  <c r="U253" i="2"/>
  <c r="R253" i="2"/>
  <c r="AE252" i="2"/>
  <c r="AD252" i="2"/>
  <c r="AC252" i="2"/>
  <c r="AA252" i="2"/>
  <c r="X252" i="2"/>
  <c r="AB252" i="2" s="1"/>
  <c r="U252" i="2"/>
  <c r="R252" i="2"/>
  <c r="AE251" i="2"/>
  <c r="AD251" i="2"/>
  <c r="AC251" i="2"/>
  <c r="AA251" i="2"/>
  <c r="X251" i="2"/>
  <c r="AB251" i="2" s="1"/>
  <c r="U251" i="2"/>
  <c r="R251" i="2"/>
  <c r="AE250" i="2"/>
  <c r="AD250" i="2"/>
  <c r="AC250" i="2"/>
  <c r="AA250" i="2"/>
  <c r="X250" i="2"/>
  <c r="AB250" i="2" s="1"/>
  <c r="U250" i="2"/>
  <c r="R250" i="2"/>
  <c r="AE249" i="2"/>
  <c r="AD249" i="2"/>
  <c r="AC249" i="2"/>
  <c r="AA249" i="2"/>
  <c r="X249" i="2"/>
  <c r="AB249" i="2" s="1"/>
  <c r="U249" i="2"/>
  <c r="R249" i="2"/>
  <c r="AE248" i="2"/>
  <c r="AD248" i="2"/>
  <c r="AC248" i="2"/>
  <c r="AA248" i="2"/>
  <c r="X248" i="2"/>
  <c r="AB248" i="2" s="1"/>
  <c r="U248" i="2"/>
  <c r="R248" i="2"/>
  <c r="AE247" i="2"/>
  <c r="AD247" i="2"/>
  <c r="AC247" i="2"/>
  <c r="AA247" i="2"/>
  <c r="X247" i="2"/>
  <c r="AB247" i="2" s="1"/>
  <c r="U247" i="2"/>
  <c r="R247" i="2"/>
  <c r="AE246" i="2"/>
  <c r="AD246" i="2"/>
  <c r="AC246" i="2"/>
  <c r="AA246" i="2"/>
  <c r="X246" i="2"/>
  <c r="AB246" i="2" s="1"/>
  <c r="U246" i="2"/>
  <c r="R246" i="2"/>
  <c r="AE245" i="2"/>
  <c r="AD245" i="2"/>
  <c r="AC245" i="2"/>
  <c r="AA245" i="2"/>
  <c r="X245" i="2"/>
  <c r="AB245" i="2" s="1"/>
  <c r="U245" i="2"/>
  <c r="R245" i="2"/>
  <c r="AE244" i="2"/>
  <c r="AD244" i="2"/>
  <c r="AC244" i="2"/>
  <c r="AA244" i="2"/>
  <c r="X244" i="2"/>
  <c r="AB244" i="2" s="1"/>
  <c r="U244" i="2"/>
  <c r="R244" i="2"/>
  <c r="AE243" i="2"/>
  <c r="AD243" i="2"/>
  <c r="AC243" i="2"/>
  <c r="AA243" i="2"/>
  <c r="X243" i="2"/>
  <c r="AB243" i="2" s="1"/>
  <c r="U243" i="2"/>
  <c r="R243" i="2"/>
  <c r="AE242" i="2"/>
  <c r="AD242" i="2"/>
  <c r="AC242" i="2"/>
  <c r="AA242" i="2"/>
  <c r="X242" i="2"/>
  <c r="AB242" i="2" s="1"/>
  <c r="U242" i="2"/>
  <c r="R242" i="2"/>
  <c r="AE241" i="2"/>
  <c r="AD241" i="2"/>
  <c r="AC241" i="2"/>
  <c r="AA241" i="2"/>
  <c r="X241" i="2"/>
  <c r="AB241" i="2" s="1"/>
  <c r="U241" i="2"/>
  <c r="R241" i="2"/>
  <c r="AE240" i="2"/>
  <c r="AD240" i="2"/>
  <c r="AC240" i="2"/>
  <c r="AA240" i="2"/>
  <c r="X240" i="2"/>
  <c r="AB240" i="2" s="1"/>
  <c r="U240" i="2"/>
  <c r="R240" i="2"/>
  <c r="AE239" i="2"/>
  <c r="AD239" i="2"/>
  <c r="AC239" i="2"/>
  <c r="AA239" i="2"/>
  <c r="X239" i="2"/>
  <c r="AB239" i="2" s="1"/>
  <c r="U239" i="2"/>
  <c r="R239" i="2"/>
  <c r="AE238" i="2"/>
  <c r="AD238" i="2"/>
  <c r="AC238" i="2"/>
  <c r="AA238" i="2"/>
  <c r="X238" i="2"/>
  <c r="AB238" i="2" s="1"/>
  <c r="U238" i="2"/>
  <c r="R238" i="2"/>
  <c r="AE237" i="2"/>
  <c r="AD237" i="2"/>
  <c r="AC237" i="2"/>
  <c r="AA237" i="2"/>
  <c r="X237" i="2"/>
  <c r="AB237" i="2" s="1"/>
  <c r="U237" i="2"/>
  <c r="R237" i="2"/>
  <c r="AE236" i="2"/>
  <c r="AD236" i="2"/>
  <c r="AC236" i="2"/>
  <c r="AA236" i="2"/>
  <c r="X236" i="2"/>
  <c r="AB236" i="2" s="1"/>
  <c r="U236" i="2"/>
  <c r="R236" i="2"/>
  <c r="AE235" i="2"/>
  <c r="AD235" i="2"/>
  <c r="AC235" i="2"/>
  <c r="AA235" i="2"/>
  <c r="X235" i="2"/>
  <c r="AB235" i="2" s="1"/>
  <c r="U235" i="2"/>
  <c r="R235" i="2"/>
  <c r="AE234" i="2"/>
  <c r="AD234" i="2"/>
  <c r="AC234" i="2"/>
  <c r="AA234" i="2"/>
  <c r="X234" i="2"/>
  <c r="AB234" i="2" s="1"/>
  <c r="U234" i="2"/>
  <c r="R234" i="2"/>
  <c r="AE233" i="2"/>
  <c r="AD233" i="2"/>
  <c r="AC233" i="2"/>
  <c r="AA233" i="2"/>
  <c r="X233" i="2"/>
  <c r="AB233" i="2" s="1"/>
  <c r="U233" i="2"/>
  <c r="R233" i="2"/>
  <c r="AD232" i="2"/>
  <c r="AC232" i="2"/>
  <c r="AA232" i="2"/>
  <c r="X232" i="2"/>
  <c r="AB232" i="2" s="1"/>
  <c r="U232" i="2"/>
  <c r="AE232" i="2" s="1"/>
  <c r="R232" i="2"/>
  <c r="AE231" i="2"/>
  <c r="AD231" i="2"/>
  <c r="AC231" i="2"/>
  <c r="AA231" i="2"/>
  <c r="X231" i="2"/>
  <c r="AB231" i="2" s="1"/>
  <c r="U231" i="2"/>
  <c r="R231" i="2"/>
  <c r="AE230" i="2"/>
  <c r="AD230" i="2"/>
  <c r="AC230" i="2"/>
  <c r="AA230" i="2"/>
  <c r="X230" i="2"/>
  <c r="AB230" i="2" s="1"/>
  <c r="U230" i="2"/>
  <c r="R230" i="2"/>
  <c r="AD229" i="2"/>
  <c r="AC229" i="2"/>
  <c r="AA229" i="2"/>
  <c r="X229" i="2"/>
  <c r="AB229" i="2" s="1"/>
  <c r="U229" i="2"/>
  <c r="AE229" i="2" s="1"/>
  <c r="R229" i="2"/>
  <c r="AD228" i="2"/>
  <c r="AC228" i="2"/>
  <c r="AA228" i="2"/>
  <c r="X228" i="2"/>
  <c r="AB228" i="2" s="1"/>
  <c r="U228" i="2"/>
  <c r="AE228" i="2" s="1"/>
  <c r="R228" i="2"/>
  <c r="AE227" i="2"/>
  <c r="AD227" i="2"/>
  <c r="AC227" i="2"/>
  <c r="AA227" i="2"/>
  <c r="X227" i="2"/>
  <c r="AB227" i="2" s="1"/>
  <c r="U227" i="2"/>
  <c r="R227" i="2"/>
  <c r="AE226" i="2"/>
  <c r="AD226" i="2"/>
  <c r="AC226" i="2"/>
  <c r="AA226" i="2"/>
  <c r="X226" i="2"/>
  <c r="AB226" i="2" s="1"/>
  <c r="U226" i="2"/>
  <c r="R226" i="2"/>
  <c r="AD225" i="2"/>
  <c r="AC225" i="2"/>
  <c r="AA225" i="2"/>
  <c r="X225" i="2"/>
  <c r="AB225" i="2" s="1"/>
  <c r="U225" i="2"/>
  <c r="AE225" i="2" s="1"/>
  <c r="R225" i="2"/>
  <c r="AD224" i="2"/>
  <c r="AC224" i="2"/>
  <c r="AA224" i="2"/>
  <c r="X224" i="2"/>
  <c r="AB224" i="2" s="1"/>
  <c r="U224" i="2"/>
  <c r="R224" i="2"/>
  <c r="AD223" i="2"/>
  <c r="AC223" i="2"/>
  <c r="AA223" i="2"/>
  <c r="X223" i="2"/>
  <c r="AB223" i="2" s="1"/>
  <c r="U223" i="2"/>
  <c r="R223" i="2"/>
  <c r="AD222" i="2"/>
  <c r="AC222" i="2"/>
  <c r="AA222" i="2"/>
  <c r="X222" i="2"/>
  <c r="AB222" i="2" s="1"/>
  <c r="U222" i="2"/>
  <c r="R222" i="2"/>
  <c r="AD221" i="2"/>
  <c r="AC221" i="2"/>
  <c r="AA221" i="2"/>
  <c r="X221" i="2"/>
  <c r="AB221" i="2" s="1"/>
  <c r="U221" i="2"/>
  <c r="R221" i="2"/>
  <c r="AD220" i="2"/>
  <c r="AC220" i="2"/>
  <c r="AA220" i="2"/>
  <c r="X220" i="2"/>
  <c r="AB220" i="2" s="1"/>
  <c r="U220" i="2"/>
  <c r="R220" i="2"/>
  <c r="AD219" i="2"/>
  <c r="AC219" i="2"/>
  <c r="AA219" i="2"/>
  <c r="X219" i="2"/>
  <c r="AB219" i="2" s="1"/>
  <c r="U219" i="2"/>
  <c r="R219" i="2"/>
  <c r="AD218" i="2"/>
  <c r="AC218" i="2"/>
  <c r="AA218" i="2"/>
  <c r="X218" i="2"/>
  <c r="AB218" i="2" s="1"/>
  <c r="U218" i="2"/>
  <c r="R218" i="2"/>
  <c r="AD217" i="2"/>
  <c r="AC217" i="2"/>
  <c r="AA217" i="2"/>
  <c r="X217" i="2"/>
  <c r="AB217" i="2" s="1"/>
  <c r="U217" i="2"/>
  <c r="R217" i="2"/>
  <c r="AD216" i="2"/>
  <c r="AC216" i="2"/>
  <c r="AA216" i="2"/>
  <c r="X216" i="2"/>
  <c r="AB216" i="2" s="1"/>
  <c r="U216" i="2"/>
  <c r="R216" i="2"/>
  <c r="AD215" i="2"/>
  <c r="AC215" i="2"/>
  <c r="AA215" i="2"/>
  <c r="X215" i="2"/>
  <c r="AB215" i="2" s="1"/>
  <c r="U215" i="2"/>
  <c r="R215" i="2"/>
  <c r="AD214" i="2"/>
  <c r="AC214" i="2"/>
  <c r="AA214" i="2"/>
  <c r="X214" i="2"/>
  <c r="AB214" i="2" s="1"/>
  <c r="U214" i="2"/>
  <c r="R214" i="2"/>
  <c r="AD213" i="2"/>
  <c r="AC213" i="2"/>
  <c r="AA213" i="2"/>
  <c r="X213" i="2"/>
  <c r="AB213" i="2" s="1"/>
  <c r="U213" i="2"/>
  <c r="R213" i="2"/>
  <c r="AD212" i="2"/>
  <c r="AC212" i="2"/>
  <c r="AA212" i="2"/>
  <c r="X212" i="2"/>
  <c r="AB212" i="2" s="1"/>
  <c r="U212" i="2"/>
  <c r="R212" i="2"/>
  <c r="AD211" i="2"/>
  <c r="AC211" i="2"/>
  <c r="AA211" i="2"/>
  <c r="X211" i="2"/>
  <c r="AB211" i="2" s="1"/>
  <c r="U211" i="2"/>
  <c r="R211" i="2"/>
  <c r="AD210" i="2"/>
  <c r="AC210" i="2"/>
  <c r="AA210" i="2"/>
  <c r="X210" i="2"/>
  <c r="AB210" i="2" s="1"/>
  <c r="U210" i="2"/>
  <c r="R210" i="2"/>
  <c r="AD209" i="2"/>
  <c r="AC209" i="2"/>
  <c r="AA209" i="2"/>
  <c r="X209" i="2"/>
  <c r="AB209" i="2" s="1"/>
  <c r="U209" i="2"/>
  <c r="R209" i="2"/>
  <c r="AD208" i="2"/>
  <c r="AC208" i="2"/>
  <c r="AA208" i="2"/>
  <c r="X208" i="2"/>
  <c r="AB208" i="2" s="1"/>
  <c r="U208" i="2"/>
  <c r="R208" i="2"/>
  <c r="AD207" i="2"/>
  <c r="AC207" i="2"/>
  <c r="AA207" i="2"/>
  <c r="X207" i="2"/>
  <c r="AB207" i="2" s="1"/>
  <c r="U207" i="2"/>
  <c r="R207" i="2"/>
  <c r="AD206" i="2"/>
  <c r="AC206" i="2"/>
  <c r="AA206" i="2"/>
  <c r="X206" i="2"/>
  <c r="AB206" i="2" s="1"/>
  <c r="U206" i="2"/>
  <c r="R206" i="2"/>
  <c r="AD205" i="2"/>
  <c r="AC205" i="2"/>
  <c r="AA205" i="2"/>
  <c r="X205" i="2"/>
  <c r="AB205" i="2" s="1"/>
  <c r="U205" i="2"/>
  <c r="R205" i="2"/>
  <c r="AD204" i="2"/>
  <c r="AC204" i="2"/>
  <c r="AA204" i="2"/>
  <c r="X204" i="2"/>
  <c r="AB204" i="2" s="1"/>
  <c r="U204" i="2"/>
  <c r="R204" i="2"/>
  <c r="AD203" i="2"/>
  <c r="AC203" i="2"/>
  <c r="AA203" i="2"/>
  <c r="X203" i="2"/>
  <c r="AB203" i="2" s="1"/>
  <c r="U203" i="2"/>
  <c r="R203" i="2"/>
  <c r="AD202" i="2"/>
  <c r="AC202" i="2"/>
  <c r="AA202" i="2"/>
  <c r="X202" i="2"/>
  <c r="AB202" i="2" s="1"/>
  <c r="U202" i="2"/>
  <c r="R202" i="2"/>
  <c r="AD201" i="2"/>
  <c r="AC201" i="2"/>
  <c r="AA201" i="2"/>
  <c r="X201" i="2"/>
  <c r="AB201" i="2" s="1"/>
  <c r="U201" i="2"/>
  <c r="R201" i="2"/>
  <c r="AD200" i="2"/>
  <c r="AC200" i="2"/>
  <c r="AA200" i="2"/>
  <c r="X200" i="2"/>
  <c r="AB200" i="2" s="1"/>
  <c r="U200" i="2"/>
  <c r="R200" i="2"/>
  <c r="AD199" i="2"/>
  <c r="AC199" i="2"/>
  <c r="AA199" i="2"/>
  <c r="X199" i="2"/>
  <c r="AB199" i="2" s="1"/>
  <c r="U199" i="2"/>
  <c r="R199" i="2"/>
  <c r="AD198" i="2"/>
  <c r="AC198" i="2"/>
  <c r="AA198" i="2"/>
  <c r="X198" i="2"/>
  <c r="AB198" i="2" s="1"/>
  <c r="U198" i="2"/>
  <c r="R198" i="2"/>
  <c r="AD197" i="2"/>
  <c r="AC197" i="2"/>
  <c r="AA197" i="2"/>
  <c r="X197" i="2"/>
  <c r="AB197" i="2" s="1"/>
  <c r="U197" i="2"/>
  <c r="R197" i="2"/>
  <c r="AD196" i="2"/>
  <c r="AC196" i="2"/>
  <c r="AA196" i="2"/>
  <c r="X196" i="2"/>
  <c r="AB196" i="2" s="1"/>
  <c r="U196" i="2"/>
  <c r="R196" i="2"/>
  <c r="AD195" i="2"/>
  <c r="AC195" i="2"/>
  <c r="AA195" i="2"/>
  <c r="X195" i="2"/>
  <c r="AB195" i="2" s="1"/>
  <c r="U195" i="2"/>
  <c r="R195" i="2"/>
  <c r="AD194" i="2"/>
  <c r="AC194" i="2"/>
  <c r="AA194" i="2"/>
  <c r="X194" i="2"/>
  <c r="AB194" i="2" s="1"/>
  <c r="U194" i="2"/>
  <c r="R194" i="2"/>
  <c r="AD193" i="2"/>
  <c r="AC193" i="2"/>
  <c r="AA193" i="2"/>
  <c r="X193" i="2"/>
  <c r="AB193" i="2" s="1"/>
  <c r="U193" i="2"/>
  <c r="R193" i="2"/>
  <c r="AD192" i="2"/>
  <c r="AC192" i="2"/>
  <c r="AA192" i="2"/>
  <c r="X192" i="2"/>
  <c r="AB192" i="2" s="1"/>
  <c r="U192" i="2"/>
  <c r="R192" i="2"/>
  <c r="AD191" i="2"/>
  <c r="AC191" i="2"/>
  <c r="AA191" i="2"/>
  <c r="X191" i="2"/>
  <c r="AB191" i="2" s="1"/>
  <c r="U191" i="2"/>
  <c r="R191" i="2"/>
  <c r="AD190" i="2"/>
  <c r="AC190" i="2"/>
  <c r="AA190" i="2"/>
  <c r="X190" i="2"/>
  <c r="AB190" i="2" s="1"/>
  <c r="U190" i="2"/>
  <c r="R190" i="2"/>
  <c r="AD189" i="2"/>
  <c r="AC189" i="2"/>
  <c r="AA189" i="2"/>
  <c r="X189" i="2"/>
  <c r="AB189" i="2" s="1"/>
  <c r="U189" i="2"/>
  <c r="R189" i="2"/>
  <c r="AD188" i="2"/>
  <c r="AC188" i="2"/>
  <c r="AA188" i="2"/>
  <c r="X188" i="2"/>
  <c r="AB188" i="2" s="1"/>
  <c r="U188" i="2"/>
  <c r="R188" i="2"/>
  <c r="AD187" i="2"/>
  <c r="AC187" i="2"/>
  <c r="AA187" i="2"/>
  <c r="X187" i="2"/>
  <c r="AB187" i="2" s="1"/>
  <c r="U187" i="2"/>
  <c r="R187" i="2"/>
  <c r="AD186" i="2"/>
  <c r="AC186" i="2"/>
  <c r="AA186" i="2"/>
  <c r="X186" i="2"/>
  <c r="AB186" i="2" s="1"/>
  <c r="U186" i="2"/>
  <c r="R186" i="2"/>
  <c r="AD185" i="2"/>
  <c r="AC185" i="2"/>
  <c r="X185" i="2"/>
  <c r="AB185" i="2" s="1"/>
  <c r="U185" i="2"/>
  <c r="R185" i="2"/>
  <c r="AA185" i="2" s="1"/>
  <c r="AD184" i="2"/>
  <c r="AC184" i="2"/>
  <c r="AB184" i="2"/>
  <c r="X184" i="2"/>
  <c r="AE184" i="2" s="1"/>
  <c r="U184" i="2"/>
  <c r="R184" i="2"/>
  <c r="AA184" i="2" s="1"/>
  <c r="AD183" i="2"/>
  <c r="AC183" i="2"/>
  <c r="AB183" i="2"/>
  <c r="X183" i="2"/>
  <c r="AE183" i="2" s="1"/>
  <c r="U183" i="2"/>
  <c r="R183" i="2"/>
  <c r="AA183" i="2" s="1"/>
  <c r="AD182" i="2"/>
  <c r="AC182" i="2"/>
  <c r="AB182" i="2"/>
  <c r="X182" i="2"/>
  <c r="AE182" i="2" s="1"/>
  <c r="U182" i="2"/>
  <c r="R182" i="2"/>
  <c r="AA182" i="2" s="1"/>
  <c r="AD181" i="2"/>
  <c r="AC181" i="2"/>
  <c r="AB181" i="2"/>
  <c r="X181" i="2"/>
  <c r="AE181" i="2" s="1"/>
  <c r="U181" i="2"/>
  <c r="R181" i="2"/>
  <c r="AA181" i="2" s="1"/>
  <c r="AD180" i="2"/>
  <c r="AC180" i="2"/>
  <c r="AB180" i="2"/>
  <c r="X180" i="2"/>
  <c r="AE180" i="2" s="1"/>
  <c r="U180" i="2"/>
  <c r="R180" i="2"/>
  <c r="AA180" i="2" s="1"/>
  <c r="AD179" i="2"/>
  <c r="AC179" i="2"/>
  <c r="AB179" i="2"/>
  <c r="X179" i="2"/>
  <c r="AE179" i="2" s="1"/>
  <c r="U179" i="2"/>
  <c r="R179" i="2"/>
  <c r="AA179" i="2" s="1"/>
  <c r="AD178" i="2"/>
  <c r="AC178" i="2"/>
  <c r="AB178" i="2"/>
  <c r="X178" i="2"/>
  <c r="U178" i="2"/>
  <c r="R178" i="2"/>
  <c r="AA178" i="2" s="1"/>
  <c r="AD177" i="2"/>
  <c r="AC177" i="2"/>
  <c r="AB177" i="2"/>
  <c r="X177" i="2"/>
  <c r="AE177" i="2" s="1"/>
  <c r="U177" i="2"/>
  <c r="R177" i="2"/>
  <c r="AA177" i="2" s="1"/>
  <c r="AD176" i="2"/>
  <c r="AC176" i="2"/>
  <c r="AB176" i="2"/>
  <c r="X176" i="2"/>
  <c r="U176" i="2"/>
  <c r="R176" i="2"/>
  <c r="AA176" i="2" s="1"/>
  <c r="AD175" i="2"/>
  <c r="AC175" i="2"/>
  <c r="AB175" i="2"/>
  <c r="X175" i="2"/>
  <c r="AE175" i="2" s="1"/>
  <c r="U175" i="2"/>
  <c r="R175" i="2"/>
  <c r="AA175" i="2" s="1"/>
  <c r="AD174" i="2"/>
  <c r="AC174" i="2"/>
  <c r="AB174" i="2"/>
  <c r="X174" i="2"/>
  <c r="U174" i="2"/>
  <c r="R174" i="2"/>
  <c r="AA174" i="2" s="1"/>
  <c r="AD173" i="2"/>
  <c r="AC173" i="2"/>
  <c r="AB173" i="2"/>
  <c r="X173" i="2"/>
  <c r="AE173" i="2" s="1"/>
  <c r="U173" i="2"/>
  <c r="R173" i="2"/>
  <c r="AA173" i="2" s="1"/>
  <c r="AD172" i="2"/>
  <c r="AC172" i="2"/>
  <c r="AB172" i="2"/>
  <c r="X172" i="2"/>
  <c r="U172" i="2"/>
  <c r="R172" i="2"/>
  <c r="AA172" i="2" s="1"/>
  <c r="AD171" i="2"/>
  <c r="AC171" i="2"/>
  <c r="AB171" i="2"/>
  <c r="X171" i="2"/>
  <c r="AE171" i="2" s="1"/>
  <c r="U171" i="2"/>
  <c r="R171" i="2"/>
  <c r="AA171" i="2" s="1"/>
  <c r="AD170" i="2"/>
  <c r="AC170" i="2"/>
  <c r="AB170" i="2"/>
  <c r="X170" i="2"/>
  <c r="U170" i="2"/>
  <c r="R170" i="2"/>
  <c r="AA170" i="2" s="1"/>
  <c r="AD169" i="2"/>
  <c r="AC169" i="2"/>
  <c r="X169" i="2"/>
  <c r="U169" i="2"/>
  <c r="R169" i="2"/>
  <c r="AA169" i="2" s="1"/>
  <c r="AD168" i="2"/>
  <c r="AC168" i="2"/>
  <c r="X168" i="2"/>
  <c r="U168" i="2"/>
  <c r="R168" i="2"/>
  <c r="AA168" i="2" s="1"/>
  <c r="AD167" i="2"/>
  <c r="AC167" i="2"/>
  <c r="X167" i="2"/>
  <c r="U167" i="2"/>
  <c r="R167" i="2"/>
  <c r="AA167" i="2" s="1"/>
  <c r="AD166" i="2"/>
  <c r="AC166" i="2"/>
  <c r="X166" i="2"/>
  <c r="U166" i="2"/>
  <c r="R166" i="2"/>
  <c r="AD165" i="2"/>
  <c r="AC165" i="2"/>
  <c r="X165" i="2"/>
  <c r="U165" i="2"/>
  <c r="R165" i="2"/>
  <c r="AA165" i="2" s="1"/>
  <c r="AD164" i="2"/>
  <c r="AC164" i="2"/>
  <c r="X164" i="2"/>
  <c r="U164" i="2"/>
  <c r="R164" i="2"/>
  <c r="AA164" i="2" s="1"/>
  <c r="AD163" i="2"/>
  <c r="AC163" i="2"/>
  <c r="X163" i="2"/>
  <c r="U163" i="2"/>
  <c r="R163" i="2"/>
  <c r="AA163" i="2" s="1"/>
  <c r="AD162" i="2"/>
  <c r="AC162" i="2"/>
  <c r="X162" i="2"/>
  <c r="U162" i="2"/>
  <c r="R162" i="2"/>
  <c r="AA162" i="2" s="1"/>
  <c r="AD161" i="2"/>
  <c r="AC161" i="2"/>
  <c r="X161" i="2"/>
  <c r="U161" i="2"/>
  <c r="R161" i="2"/>
  <c r="AA161" i="2" s="1"/>
  <c r="AD160" i="2"/>
  <c r="AC160" i="2"/>
  <c r="X160" i="2"/>
  <c r="U160" i="2"/>
  <c r="R160" i="2"/>
  <c r="AA160" i="2" s="1"/>
  <c r="AD159" i="2"/>
  <c r="AC159" i="2"/>
  <c r="X159" i="2"/>
  <c r="U159" i="2"/>
  <c r="R159" i="2"/>
  <c r="AA159" i="2" s="1"/>
  <c r="AD158" i="2"/>
  <c r="AC158" i="2"/>
  <c r="X158" i="2"/>
  <c r="U158" i="2"/>
  <c r="R158" i="2"/>
  <c r="AA158" i="2" s="1"/>
  <c r="AD157" i="2"/>
  <c r="AC157" i="2"/>
  <c r="X157" i="2"/>
  <c r="U157" i="2"/>
  <c r="R157" i="2"/>
  <c r="AA157" i="2" s="1"/>
  <c r="AD156" i="2"/>
  <c r="AC156" i="2"/>
  <c r="X156" i="2"/>
  <c r="U156" i="2"/>
  <c r="R156" i="2"/>
  <c r="AA156" i="2" s="1"/>
  <c r="AD155" i="2"/>
  <c r="AC155" i="2"/>
  <c r="X155" i="2"/>
  <c r="U155" i="2"/>
  <c r="R155" i="2"/>
  <c r="AA155" i="2" s="1"/>
  <c r="AD154" i="2"/>
  <c r="AC154" i="2"/>
  <c r="X154" i="2"/>
  <c r="U154" i="2"/>
  <c r="R154" i="2"/>
  <c r="AA154" i="2" s="1"/>
  <c r="AD153" i="2"/>
  <c r="AC153" i="2"/>
  <c r="X153" i="2"/>
  <c r="U153" i="2"/>
  <c r="R153" i="2"/>
  <c r="AA153" i="2" s="1"/>
  <c r="AD152" i="2"/>
  <c r="AC152" i="2"/>
  <c r="X152" i="2"/>
  <c r="U152" i="2"/>
  <c r="R152" i="2"/>
  <c r="AA152" i="2" s="1"/>
  <c r="AD151" i="2"/>
  <c r="AC151" i="2"/>
  <c r="X151" i="2"/>
  <c r="U151" i="2"/>
  <c r="R151" i="2"/>
  <c r="AA151" i="2" s="1"/>
  <c r="AD150" i="2"/>
  <c r="AC150" i="2"/>
  <c r="X150" i="2"/>
  <c r="U150" i="2"/>
  <c r="R150" i="2"/>
  <c r="AA150" i="2" s="1"/>
  <c r="AD149" i="2"/>
  <c r="AC149" i="2"/>
  <c r="X149" i="2"/>
  <c r="U149" i="2"/>
  <c r="R149" i="2"/>
  <c r="AA149" i="2" s="1"/>
  <c r="AD148" i="2"/>
  <c r="AC148" i="2"/>
  <c r="X148" i="2"/>
  <c r="U148" i="2"/>
  <c r="R148" i="2"/>
  <c r="AA148" i="2" s="1"/>
  <c r="AD147" i="2"/>
  <c r="AC147" i="2"/>
  <c r="X147" i="2"/>
  <c r="U147" i="2"/>
  <c r="R147" i="2"/>
  <c r="AA147" i="2" s="1"/>
  <c r="AD146" i="2"/>
  <c r="AC146" i="2"/>
  <c r="X146" i="2"/>
  <c r="U146" i="2"/>
  <c r="R146" i="2"/>
  <c r="AA146" i="2" s="1"/>
  <c r="AD145" i="2"/>
  <c r="AC145" i="2"/>
  <c r="X145" i="2"/>
  <c r="U145" i="2"/>
  <c r="R145" i="2"/>
  <c r="AA145" i="2" s="1"/>
  <c r="AD144" i="2"/>
  <c r="AC144" i="2"/>
  <c r="X144" i="2"/>
  <c r="U144" i="2"/>
  <c r="R144" i="2"/>
  <c r="AA144" i="2" s="1"/>
  <c r="AD143" i="2"/>
  <c r="AC143" i="2"/>
  <c r="X143" i="2"/>
  <c r="U143" i="2"/>
  <c r="R143" i="2"/>
  <c r="AA143" i="2" s="1"/>
  <c r="AD142" i="2"/>
  <c r="AC142" i="2"/>
  <c r="X142" i="2"/>
  <c r="U142" i="2"/>
  <c r="R142" i="2"/>
  <c r="AA142" i="2" s="1"/>
  <c r="AD141" i="2"/>
  <c r="AC141" i="2"/>
  <c r="X141" i="2"/>
  <c r="U141" i="2"/>
  <c r="R141" i="2"/>
  <c r="AA141" i="2" s="1"/>
  <c r="AD140" i="2"/>
  <c r="AC140" i="2"/>
  <c r="X140" i="2"/>
  <c r="U140" i="2"/>
  <c r="R140" i="2"/>
  <c r="AA140" i="2" s="1"/>
  <c r="AD139" i="2"/>
  <c r="AC139" i="2"/>
  <c r="X139" i="2"/>
  <c r="U139" i="2"/>
  <c r="R139" i="2"/>
  <c r="AA139" i="2" s="1"/>
  <c r="AD138" i="2"/>
  <c r="AC138" i="2"/>
  <c r="X138" i="2"/>
  <c r="U138" i="2"/>
  <c r="R138" i="2"/>
  <c r="AA138" i="2" s="1"/>
  <c r="AD137" i="2"/>
  <c r="AC137" i="2"/>
  <c r="X137" i="2"/>
  <c r="U137" i="2"/>
  <c r="R137" i="2"/>
  <c r="AA137" i="2" s="1"/>
  <c r="AD136" i="2"/>
  <c r="AC136" i="2"/>
  <c r="X136" i="2"/>
  <c r="U136" i="2"/>
  <c r="R136" i="2"/>
  <c r="AA136" i="2" s="1"/>
  <c r="AD135" i="2"/>
  <c r="AC135" i="2"/>
  <c r="X135" i="2"/>
  <c r="U135" i="2"/>
  <c r="R135" i="2"/>
  <c r="AA135" i="2" s="1"/>
  <c r="AD134" i="2"/>
  <c r="AC134" i="2"/>
  <c r="X134" i="2"/>
  <c r="U134" i="2"/>
  <c r="R134" i="2"/>
  <c r="AA134" i="2" s="1"/>
  <c r="AD133" i="2"/>
  <c r="AC133" i="2"/>
  <c r="X133" i="2"/>
  <c r="U133" i="2"/>
  <c r="R133" i="2"/>
  <c r="AA133" i="2" s="1"/>
  <c r="AD132" i="2"/>
  <c r="AC132" i="2"/>
  <c r="X132" i="2"/>
  <c r="U132" i="2"/>
  <c r="R132" i="2"/>
  <c r="AA132" i="2" s="1"/>
  <c r="AD131" i="2"/>
  <c r="AC131" i="2"/>
  <c r="X131" i="2"/>
  <c r="U131" i="2"/>
  <c r="R131" i="2"/>
  <c r="AA131" i="2" s="1"/>
  <c r="AD130" i="2"/>
  <c r="AC130" i="2"/>
  <c r="X130" i="2"/>
  <c r="U130" i="2"/>
  <c r="R130" i="2"/>
  <c r="AA130" i="2" s="1"/>
  <c r="AD129" i="2"/>
  <c r="AC129" i="2"/>
  <c r="X129" i="2"/>
  <c r="U129" i="2"/>
  <c r="R129" i="2"/>
  <c r="AA129" i="2" s="1"/>
  <c r="AD128" i="2"/>
  <c r="AC128" i="2"/>
  <c r="X128" i="2"/>
  <c r="U128" i="2"/>
  <c r="R128" i="2"/>
  <c r="AA128" i="2" s="1"/>
  <c r="AD127" i="2"/>
  <c r="AC127" i="2"/>
  <c r="X127" i="2"/>
  <c r="U127" i="2"/>
  <c r="R127" i="2"/>
  <c r="AA127" i="2" s="1"/>
  <c r="AD126" i="2"/>
  <c r="AC126" i="2"/>
  <c r="X126" i="2"/>
  <c r="U126" i="2"/>
  <c r="R126" i="2"/>
  <c r="AA126" i="2" s="1"/>
  <c r="AD125" i="2"/>
  <c r="AC125" i="2"/>
  <c r="X125" i="2"/>
  <c r="U125" i="2"/>
  <c r="R125" i="2"/>
  <c r="AA125" i="2" s="1"/>
  <c r="AD124" i="2"/>
  <c r="AC124" i="2"/>
  <c r="X124" i="2"/>
  <c r="U124" i="2"/>
  <c r="R124" i="2"/>
  <c r="AA124" i="2" s="1"/>
  <c r="AD123" i="2"/>
  <c r="AC123" i="2"/>
  <c r="X123" i="2"/>
  <c r="U123" i="2"/>
  <c r="R123" i="2"/>
  <c r="AA123" i="2" s="1"/>
  <c r="AD122" i="2"/>
  <c r="AC122" i="2"/>
  <c r="X122" i="2"/>
  <c r="U122" i="2"/>
  <c r="R122" i="2"/>
  <c r="AA122" i="2" s="1"/>
  <c r="AD121" i="2"/>
  <c r="AC121" i="2"/>
  <c r="X121" i="2"/>
  <c r="U121" i="2"/>
  <c r="R121" i="2"/>
  <c r="AA121" i="2" s="1"/>
  <c r="AD120" i="2"/>
  <c r="AC120" i="2"/>
  <c r="X120" i="2"/>
  <c r="U120" i="2"/>
  <c r="R120" i="2"/>
  <c r="AA120" i="2" s="1"/>
  <c r="AD119" i="2"/>
  <c r="AC119" i="2"/>
  <c r="X119" i="2"/>
  <c r="U119" i="2"/>
  <c r="R119" i="2"/>
  <c r="AA119" i="2" s="1"/>
  <c r="AD118" i="2"/>
  <c r="AC118" i="2"/>
  <c r="X118" i="2"/>
  <c r="U118" i="2"/>
  <c r="R118" i="2"/>
  <c r="AA118" i="2" s="1"/>
  <c r="AD117" i="2"/>
  <c r="AC117" i="2"/>
  <c r="X117" i="2"/>
  <c r="U117" i="2"/>
  <c r="AG117" i="2" s="1"/>
  <c r="R117" i="2"/>
  <c r="AA117" i="2" s="1"/>
  <c r="AD116" i="2"/>
  <c r="AC116" i="2"/>
  <c r="X116" i="2"/>
  <c r="U116" i="2"/>
  <c r="R116" i="2"/>
  <c r="AA116" i="2" s="1"/>
  <c r="AD115" i="2"/>
  <c r="AC115" i="2"/>
  <c r="AB115" i="2"/>
  <c r="X115" i="2"/>
  <c r="U115" i="2"/>
  <c r="R115" i="2"/>
  <c r="AA115" i="2" s="1"/>
  <c r="AD114" i="2"/>
  <c r="AC114" i="2"/>
  <c r="X114" i="2"/>
  <c r="U114" i="2"/>
  <c r="R114" i="2"/>
  <c r="AA114" i="2" s="1"/>
  <c r="AD113" i="2"/>
  <c r="AC113" i="2"/>
  <c r="AB113" i="2"/>
  <c r="X113" i="2"/>
  <c r="U113" i="2"/>
  <c r="R113" i="2"/>
  <c r="AA113" i="2" s="1"/>
  <c r="AD112" i="2"/>
  <c r="AC112" i="2"/>
  <c r="X112" i="2"/>
  <c r="U112" i="2"/>
  <c r="R112" i="2"/>
  <c r="AA112" i="2" s="1"/>
  <c r="AD111" i="2"/>
  <c r="AC111" i="2"/>
  <c r="AB111" i="2"/>
  <c r="X111" i="2"/>
  <c r="U111" i="2"/>
  <c r="R111" i="2"/>
  <c r="AA111" i="2" s="1"/>
  <c r="AD110" i="2"/>
  <c r="AC110" i="2"/>
  <c r="X110" i="2"/>
  <c r="U110" i="2"/>
  <c r="R110" i="2"/>
  <c r="AA110" i="2" s="1"/>
  <c r="AD109" i="2"/>
  <c r="AC109" i="2"/>
  <c r="AB109" i="2"/>
  <c r="X109" i="2"/>
  <c r="U109" i="2"/>
  <c r="R109" i="2"/>
  <c r="AA109" i="2" s="1"/>
  <c r="AD108" i="2"/>
  <c r="AC108" i="2"/>
  <c r="X108" i="2"/>
  <c r="U108" i="2"/>
  <c r="R108" i="2"/>
  <c r="AA108" i="2" s="1"/>
  <c r="AD107" i="2"/>
  <c r="AC107" i="2"/>
  <c r="AB107" i="2"/>
  <c r="X107" i="2"/>
  <c r="U107" i="2"/>
  <c r="R107" i="2"/>
  <c r="AA107" i="2" s="1"/>
  <c r="AD106" i="2"/>
  <c r="AC106" i="2"/>
  <c r="X106" i="2"/>
  <c r="U106" i="2"/>
  <c r="R106" i="2"/>
  <c r="AA106" i="2" s="1"/>
  <c r="AD105" i="2"/>
  <c r="AC105" i="2"/>
  <c r="X105" i="2"/>
  <c r="U105" i="2"/>
  <c r="R105" i="2"/>
  <c r="AA105" i="2" s="1"/>
  <c r="AD104" i="2"/>
  <c r="AC104" i="2"/>
  <c r="X104" i="2"/>
  <c r="U104" i="2"/>
  <c r="R104" i="2"/>
  <c r="AA104" i="2" s="1"/>
  <c r="AD103" i="2"/>
  <c r="AC103" i="2"/>
  <c r="X103" i="2"/>
  <c r="U103" i="2"/>
  <c r="R103" i="2"/>
  <c r="AA103" i="2" s="1"/>
  <c r="AD102" i="2"/>
  <c r="AC102" i="2"/>
  <c r="X102" i="2"/>
  <c r="U102" i="2"/>
  <c r="R102" i="2"/>
  <c r="AA102" i="2" s="1"/>
  <c r="AD101" i="2"/>
  <c r="AC101" i="2"/>
  <c r="X101" i="2"/>
  <c r="U101" i="2"/>
  <c r="R101" i="2"/>
  <c r="AA101" i="2" s="1"/>
  <c r="AD100" i="2"/>
  <c r="AC100" i="2"/>
  <c r="X100" i="2"/>
  <c r="U100" i="2"/>
  <c r="R100" i="2"/>
  <c r="AA100" i="2" s="1"/>
  <c r="AD99" i="2"/>
  <c r="AC99" i="2"/>
  <c r="X99" i="2"/>
  <c r="U99" i="2"/>
  <c r="R99" i="2"/>
  <c r="AA99" i="2" s="1"/>
  <c r="AD98" i="2"/>
  <c r="AC98" i="2"/>
  <c r="X98" i="2"/>
  <c r="U98" i="2"/>
  <c r="R98" i="2"/>
  <c r="AA98" i="2" s="1"/>
  <c r="AD97" i="2"/>
  <c r="AC97" i="2"/>
  <c r="X97" i="2"/>
  <c r="U97" i="2"/>
  <c r="R97" i="2"/>
  <c r="AA97" i="2" s="1"/>
  <c r="AD96" i="2"/>
  <c r="AC96" i="2"/>
  <c r="X96" i="2"/>
  <c r="U96" i="2"/>
  <c r="R96" i="2"/>
  <c r="AA96" i="2" s="1"/>
  <c r="AD95" i="2"/>
  <c r="AC95" i="2"/>
  <c r="X95" i="2"/>
  <c r="U95" i="2"/>
  <c r="R95" i="2"/>
  <c r="AA95" i="2" s="1"/>
  <c r="AD94" i="2"/>
  <c r="AC94" i="2"/>
  <c r="X94" i="2"/>
  <c r="U94" i="2"/>
  <c r="R94" i="2"/>
  <c r="AA94" i="2" s="1"/>
  <c r="AD93" i="2"/>
  <c r="AC93" i="2"/>
  <c r="X93" i="2"/>
  <c r="U93" i="2"/>
  <c r="R93" i="2"/>
  <c r="AA93" i="2" s="1"/>
  <c r="AD92" i="2"/>
  <c r="AC92" i="2"/>
  <c r="X92" i="2"/>
  <c r="U92" i="2"/>
  <c r="R92" i="2"/>
  <c r="AA92" i="2" s="1"/>
  <c r="AD91" i="2"/>
  <c r="AC91" i="2"/>
  <c r="X91" i="2"/>
  <c r="U91" i="2"/>
  <c r="R91" i="2"/>
  <c r="AA91" i="2" s="1"/>
  <c r="AD90" i="2"/>
  <c r="AC90" i="2"/>
  <c r="X90" i="2"/>
  <c r="U90" i="2"/>
  <c r="R90" i="2"/>
  <c r="AA90" i="2" s="1"/>
  <c r="AD89" i="2"/>
  <c r="AC89" i="2"/>
  <c r="X89" i="2"/>
  <c r="U89" i="2"/>
  <c r="R89" i="2"/>
  <c r="AA89" i="2" s="1"/>
  <c r="AD88" i="2"/>
  <c r="AC88" i="2"/>
  <c r="X88" i="2"/>
  <c r="U88" i="2"/>
  <c r="R88" i="2"/>
  <c r="AA88" i="2" s="1"/>
  <c r="AD87" i="2"/>
  <c r="AC87" i="2"/>
  <c r="X87" i="2"/>
  <c r="U87" i="2"/>
  <c r="R87" i="2"/>
  <c r="AA87" i="2" s="1"/>
  <c r="AD86" i="2"/>
  <c r="AC86" i="2"/>
  <c r="X86" i="2"/>
  <c r="U86" i="2"/>
  <c r="R86" i="2"/>
  <c r="AA86" i="2" s="1"/>
  <c r="AD85" i="2"/>
  <c r="AC85" i="2"/>
  <c r="X85" i="2"/>
  <c r="U85" i="2"/>
  <c r="R85" i="2"/>
  <c r="AA85" i="2" s="1"/>
  <c r="AD84" i="2"/>
  <c r="AC84" i="2"/>
  <c r="X84" i="2"/>
  <c r="U84" i="2"/>
  <c r="R84" i="2"/>
  <c r="AA84" i="2" s="1"/>
  <c r="AD83" i="2"/>
  <c r="AC83" i="2"/>
  <c r="X83" i="2"/>
  <c r="U83" i="2"/>
  <c r="R83" i="2"/>
  <c r="AA83" i="2" s="1"/>
  <c r="AD82" i="2"/>
  <c r="AC82" i="2"/>
  <c r="X82" i="2"/>
  <c r="U82" i="2"/>
  <c r="R82" i="2"/>
  <c r="AA82" i="2" s="1"/>
  <c r="AD81" i="2"/>
  <c r="AC81" i="2"/>
  <c r="X81" i="2"/>
  <c r="U81" i="2"/>
  <c r="R81" i="2"/>
  <c r="AA81" i="2" s="1"/>
  <c r="AD80" i="2"/>
  <c r="AC80" i="2"/>
  <c r="X80" i="2"/>
  <c r="U80" i="2"/>
  <c r="R80" i="2"/>
  <c r="AA80" i="2" s="1"/>
  <c r="AD79" i="2"/>
  <c r="AC79" i="2"/>
  <c r="X79" i="2"/>
  <c r="U79" i="2"/>
  <c r="R79" i="2"/>
  <c r="AA79" i="2" s="1"/>
  <c r="AD78" i="2"/>
  <c r="AC78" i="2"/>
  <c r="X78" i="2"/>
  <c r="U78" i="2"/>
  <c r="R78" i="2"/>
  <c r="AA78" i="2" s="1"/>
  <c r="AD77" i="2"/>
  <c r="AC77" i="2"/>
  <c r="X77" i="2"/>
  <c r="U77" i="2"/>
  <c r="R77" i="2"/>
  <c r="AA77" i="2" s="1"/>
  <c r="AD76" i="2"/>
  <c r="AC76" i="2"/>
  <c r="X76" i="2"/>
  <c r="U76" i="2"/>
  <c r="R76" i="2"/>
  <c r="AA76" i="2" s="1"/>
  <c r="AD75" i="2"/>
  <c r="AC75" i="2"/>
  <c r="X75" i="2"/>
  <c r="U75" i="2"/>
  <c r="R75" i="2"/>
  <c r="AA75" i="2" s="1"/>
  <c r="AD74" i="2"/>
  <c r="AC74" i="2"/>
  <c r="X74" i="2"/>
  <c r="U74" i="2"/>
  <c r="R74" i="2"/>
  <c r="AA74" i="2" s="1"/>
  <c r="AD73" i="2"/>
  <c r="AC73" i="2"/>
  <c r="X73" i="2"/>
  <c r="U73" i="2"/>
  <c r="R73" i="2"/>
  <c r="AA73" i="2" s="1"/>
  <c r="AD72" i="2"/>
  <c r="AC72" i="2"/>
  <c r="X72" i="2"/>
  <c r="U72" i="2"/>
  <c r="R72" i="2"/>
  <c r="AA72" i="2" s="1"/>
  <c r="AD71" i="2"/>
  <c r="AC71" i="2"/>
  <c r="X71" i="2"/>
  <c r="U71" i="2"/>
  <c r="R71" i="2"/>
  <c r="AA71" i="2" s="1"/>
  <c r="AD70" i="2"/>
  <c r="AC70" i="2"/>
  <c r="AB70" i="2"/>
  <c r="X70" i="2"/>
  <c r="U70" i="2"/>
  <c r="R70" i="2"/>
  <c r="AD69" i="2"/>
  <c r="AC69" i="2"/>
  <c r="AB69" i="2"/>
  <c r="X69" i="2"/>
  <c r="AE69" i="2" s="1"/>
  <c r="U69" i="2"/>
  <c r="R69" i="2"/>
  <c r="AA69" i="2" s="1"/>
  <c r="AD68" i="2"/>
  <c r="AC68" i="2"/>
  <c r="AB68" i="2"/>
  <c r="X68" i="2"/>
  <c r="U68" i="2"/>
  <c r="R68" i="2"/>
  <c r="AA68" i="2" s="1"/>
  <c r="AD67" i="2"/>
  <c r="AC67" i="2"/>
  <c r="AB67" i="2"/>
  <c r="X67" i="2"/>
  <c r="AE67" i="2" s="1"/>
  <c r="U67" i="2"/>
  <c r="R67" i="2"/>
  <c r="AA67" i="2" s="1"/>
  <c r="AD66" i="2"/>
  <c r="AC66" i="2"/>
  <c r="AB66" i="2"/>
  <c r="X66" i="2"/>
  <c r="U66" i="2"/>
  <c r="R66" i="2"/>
  <c r="AA66" i="2" s="1"/>
  <c r="AD65" i="2"/>
  <c r="AC65" i="2"/>
  <c r="AB65" i="2"/>
  <c r="X65" i="2"/>
  <c r="AE65" i="2" s="1"/>
  <c r="U65" i="2"/>
  <c r="R65" i="2"/>
  <c r="AD64" i="2"/>
  <c r="AC64" i="2"/>
  <c r="AB64" i="2"/>
  <c r="X64" i="2"/>
  <c r="U64" i="2"/>
  <c r="R64" i="2"/>
  <c r="AA64" i="2" s="1"/>
  <c r="AD63" i="2"/>
  <c r="AC63" i="2"/>
  <c r="AB63" i="2"/>
  <c r="X63" i="2"/>
  <c r="AE63" i="2" s="1"/>
  <c r="U63" i="2"/>
  <c r="R63" i="2"/>
  <c r="AA63" i="2" s="1"/>
  <c r="AD62" i="2"/>
  <c r="AC62" i="2"/>
  <c r="AB62" i="2"/>
  <c r="X62" i="2"/>
  <c r="U62" i="2"/>
  <c r="R62" i="2"/>
  <c r="AA62" i="2" s="1"/>
  <c r="AD61" i="2"/>
  <c r="AC61" i="2"/>
  <c r="AB61" i="2"/>
  <c r="X61" i="2"/>
  <c r="AE61" i="2" s="1"/>
  <c r="U61" i="2"/>
  <c r="R61" i="2"/>
  <c r="AA61" i="2" s="1"/>
  <c r="AD60" i="2"/>
  <c r="AC60" i="2"/>
  <c r="AB60" i="2"/>
  <c r="X60" i="2"/>
  <c r="U60" i="2"/>
  <c r="R60" i="2"/>
  <c r="AA60" i="2" s="1"/>
  <c r="AD59" i="2"/>
  <c r="AC59" i="2"/>
  <c r="AB59" i="2"/>
  <c r="X59" i="2"/>
  <c r="AE59" i="2" s="1"/>
  <c r="U59" i="2"/>
  <c r="R59" i="2"/>
  <c r="AA59" i="2" s="1"/>
  <c r="AD58" i="2"/>
  <c r="AC58" i="2"/>
  <c r="AB58" i="2"/>
  <c r="X58" i="2"/>
  <c r="U58" i="2"/>
  <c r="R58" i="2"/>
  <c r="AA58" i="2" s="1"/>
  <c r="AD57" i="2"/>
  <c r="AC57" i="2"/>
  <c r="AB57" i="2"/>
  <c r="X57" i="2"/>
  <c r="AE57" i="2" s="1"/>
  <c r="U57" i="2"/>
  <c r="R57" i="2"/>
  <c r="AD56" i="2"/>
  <c r="AC56" i="2"/>
  <c r="AB56" i="2"/>
  <c r="X56" i="2"/>
  <c r="U56" i="2"/>
  <c r="R56" i="2"/>
  <c r="AA56" i="2" s="1"/>
  <c r="AD55" i="2"/>
  <c r="AC55" i="2"/>
  <c r="AB55" i="2"/>
  <c r="X55" i="2"/>
  <c r="AE55" i="2" s="1"/>
  <c r="U55" i="2"/>
  <c r="R55" i="2"/>
  <c r="AA55" i="2" s="1"/>
  <c r="AD54" i="2"/>
  <c r="AC54" i="2"/>
  <c r="AB54" i="2"/>
  <c r="X54" i="2"/>
  <c r="U54" i="2"/>
  <c r="R54" i="2"/>
  <c r="AA54" i="2" s="1"/>
  <c r="AD53" i="2"/>
  <c r="AC53" i="2"/>
  <c r="AB53" i="2"/>
  <c r="X53" i="2"/>
  <c r="AE53" i="2" s="1"/>
  <c r="U53" i="2"/>
  <c r="R53" i="2"/>
  <c r="AA53" i="2" s="1"/>
  <c r="AD52" i="2"/>
  <c r="AC52" i="2"/>
  <c r="AB52" i="2"/>
  <c r="X52" i="2"/>
  <c r="U52" i="2"/>
  <c r="R52" i="2"/>
  <c r="AA52" i="2" s="1"/>
  <c r="AD51" i="2"/>
  <c r="AC51" i="2"/>
  <c r="AB51" i="2"/>
  <c r="X51" i="2"/>
  <c r="AE51" i="2" s="1"/>
  <c r="U51" i="2"/>
  <c r="R51" i="2"/>
  <c r="AA51" i="2" s="1"/>
  <c r="AD50" i="2"/>
  <c r="AC50" i="2"/>
  <c r="AB50" i="2"/>
  <c r="X50" i="2"/>
  <c r="U50" i="2"/>
  <c r="R50" i="2"/>
  <c r="AA50" i="2" s="1"/>
  <c r="AD49" i="2"/>
  <c r="AC49" i="2"/>
  <c r="AB49" i="2"/>
  <c r="X49" i="2"/>
  <c r="AE49" i="2" s="1"/>
  <c r="U49" i="2"/>
  <c r="R49" i="2"/>
  <c r="AD48" i="2"/>
  <c r="AC48" i="2"/>
  <c r="AB48" i="2"/>
  <c r="X48" i="2"/>
  <c r="U48" i="2"/>
  <c r="R48" i="2"/>
  <c r="AA48" i="2" s="1"/>
  <c r="AD47" i="2"/>
  <c r="AC47" i="2"/>
  <c r="AB47" i="2"/>
  <c r="X47" i="2"/>
  <c r="AE47" i="2" s="1"/>
  <c r="U47" i="2"/>
  <c r="R47" i="2"/>
  <c r="AA47" i="2" s="1"/>
  <c r="AD46" i="2"/>
  <c r="AC46" i="2"/>
  <c r="AB46" i="2"/>
  <c r="X46" i="2"/>
  <c r="U46" i="2"/>
  <c r="R46" i="2"/>
  <c r="AA46" i="2" s="1"/>
  <c r="AD45" i="2"/>
  <c r="AC45" i="2"/>
  <c r="AB45" i="2"/>
  <c r="X45" i="2"/>
  <c r="AE45" i="2" s="1"/>
  <c r="U45" i="2"/>
  <c r="R45" i="2"/>
  <c r="AA45" i="2" s="1"/>
  <c r="AD44" i="2"/>
  <c r="AC44" i="2"/>
  <c r="AB44" i="2"/>
  <c r="X44" i="2"/>
  <c r="U44" i="2"/>
  <c r="R44" i="2"/>
  <c r="AD43" i="2"/>
  <c r="AC43" i="2"/>
  <c r="AB43" i="2"/>
  <c r="X43" i="2"/>
  <c r="AE43" i="2" s="1"/>
  <c r="U43" i="2"/>
  <c r="R43" i="2"/>
  <c r="AA43" i="2" s="1"/>
  <c r="AD42" i="2"/>
  <c r="AC42" i="2"/>
  <c r="AB42" i="2"/>
  <c r="X42" i="2"/>
  <c r="U42" i="2"/>
  <c r="R42" i="2"/>
  <c r="AA42" i="2" s="1"/>
  <c r="AD41" i="2"/>
  <c r="AC41" i="2"/>
  <c r="AB41" i="2"/>
  <c r="X41" i="2"/>
  <c r="AE41" i="2" s="1"/>
  <c r="U41" i="2"/>
  <c r="R41" i="2"/>
  <c r="AA41" i="2" s="1"/>
  <c r="AD40" i="2"/>
  <c r="AC40" i="2"/>
  <c r="AB40" i="2"/>
  <c r="X40" i="2"/>
  <c r="U40" i="2"/>
  <c r="R40" i="2"/>
  <c r="AA40" i="2" s="1"/>
  <c r="AD39" i="2"/>
  <c r="AC39" i="2"/>
  <c r="AB39" i="2"/>
  <c r="X39" i="2"/>
  <c r="AE39" i="2" s="1"/>
  <c r="U39" i="2"/>
  <c r="R39" i="2"/>
  <c r="AA39" i="2" s="1"/>
  <c r="AD38" i="2"/>
  <c r="AC38" i="2"/>
  <c r="AB38" i="2"/>
  <c r="X38" i="2"/>
  <c r="U38" i="2"/>
  <c r="R38" i="2"/>
  <c r="AD37" i="2"/>
  <c r="AC37" i="2"/>
  <c r="AB37" i="2"/>
  <c r="X37" i="2"/>
  <c r="AE37" i="2" s="1"/>
  <c r="U37" i="2"/>
  <c r="R37" i="2"/>
  <c r="AA37" i="2" s="1"/>
  <c r="AD36" i="2"/>
  <c r="AC36" i="2"/>
  <c r="X36" i="2"/>
  <c r="U36" i="2"/>
  <c r="R36" i="2"/>
  <c r="AA36" i="2" s="1"/>
  <c r="AD35" i="2"/>
  <c r="AC35" i="2"/>
  <c r="X35" i="2"/>
  <c r="AE35" i="2" s="1"/>
  <c r="U35" i="2"/>
  <c r="R35" i="2"/>
  <c r="AA35" i="2" s="1"/>
  <c r="AD34" i="2"/>
  <c r="AC34" i="2"/>
  <c r="X34" i="2"/>
  <c r="U34" i="2"/>
  <c r="R34" i="2"/>
  <c r="AA34" i="2" s="1"/>
  <c r="AD33" i="2"/>
  <c r="AC33" i="2"/>
  <c r="X33" i="2"/>
  <c r="U33" i="2"/>
  <c r="R33" i="2"/>
  <c r="AA33" i="2" s="1"/>
  <c r="AD32" i="2"/>
  <c r="AC32" i="2"/>
  <c r="X32" i="2"/>
  <c r="U32" i="2"/>
  <c r="R32" i="2"/>
  <c r="AA32" i="2" s="1"/>
  <c r="AD31" i="2"/>
  <c r="AC31" i="2"/>
  <c r="X31" i="2"/>
  <c r="AE31" i="2" s="1"/>
  <c r="U31" i="2"/>
  <c r="R31" i="2"/>
  <c r="AA31" i="2" s="1"/>
  <c r="AD30" i="2"/>
  <c r="AC30" i="2"/>
  <c r="X30" i="2"/>
  <c r="U30" i="2"/>
  <c r="R30" i="2"/>
  <c r="AA30" i="2" s="1"/>
  <c r="AD29" i="2"/>
  <c r="AC29" i="2"/>
  <c r="X29" i="2"/>
  <c r="AE29" i="2" s="1"/>
  <c r="U29" i="2"/>
  <c r="R29" i="2"/>
  <c r="AA29" i="2" s="1"/>
  <c r="AD28" i="2"/>
  <c r="AC28" i="2"/>
  <c r="X28" i="2"/>
  <c r="U28" i="2"/>
  <c r="R28" i="2"/>
  <c r="AA28" i="2" s="1"/>
  <c r="AD27" i="2"/>
  <c r="AC27" i="2"/>
  <c r="X27" i="2"/>
  <c r="AE27" i="2" s="1"/>
  <c r="U27" i="2"/>
  <c r="R27" i="2"/>
  <c r="AA27" i="2" s="1"/>
  <c r="AD26" i="2"/>
  <c r="AC26" i="2"/>
  <c r="X26" i="2"/>
  <c r="U26" i="2"/>
  <c r="R26" i="2"/>
  <c r="AA26" i="2" s="1"/>
  <c r="AD25" i="2"/>
  <c r="AC25" i="2"/>
  <c r="X25" i="2"/>
  <c r="AE25" i="2" s="1"/>
  <c r="U25" i="2"/>
  <c r="R25" i="2"/>
  <c r="AA25" i="2" s="1"/>
  <c r="AD24" i="2"/>
  <c r="AC24" i="2"/>
  <c r="X24" i="2"/>
  <c r="U24" i="2"/>
  <c r="R24" i="2"/>
  <c r="AA24" i="2" s="1"/>
  <c r="AD23" i="2"/>
  <c r="AC23" i="2"/>
  <c r="X23" i="2"/>
  <c r="AE23" i="2" s="1"/>
  <c r="U23" i="2"/>
  <c r="R23" i="2"/>
  <c r="AA23" i="2" s="1"/>
  <c r="AD22" i="2"/>
  <c r="AC22" i="2"/>
  <c r="X22" i="2"/>
  <c r="U22" i="2"/>
  <c r="R22" i="2"/>
  <c r="AA22" i="2" s="1"/>
  <c r="AD21" i="2"/>
  <c r="AC21" i="2"/>
  <c r="X21" i="2"/>
  <c r="AE21" i="2" s="1"/>
  <c r="U21" i="2"/>
  <c r="R21" i="2"/>
  <c r="AA21" i="2" s="1"/>
  <c r="AD20" i="2"/>
  <c r="AC20" i="2"/>
  <c r="X20" i="2"/>
  <c r="U20" i="2"/>
  <c r="R20" i="2"/>
  <c r="AA20" i="2" s="1"/>
  <c r="AD19" i="2"/>
  <c r="AC19" i="2"/>
  <c r="X19" i="2"/>
  <c r="AE19" i="2" s="1"/>
  <c r="U19" i="2"/>
  <c r="R19" i="2"/>
  <c r="AA19" i="2" s="1"/>
  <c r="AD18" i="2"/>
  <c r="AC18" i="2"/>
  <c r="X18" i="2"/>
  <c r="U18" i="2"/>
  <c r="AG18" i="2" s="1"/>
  <c r="R18" i="2"/>
  <c r="AA18" i="2" s="1"/>
  <c r="AD17" i="2"/>
  <c r="AC17" i="2"/>
  <c r="X17" i="2"/>
  <c r="AE17" i="2" s="1"/>
  <c r="U17" i="2"/>
  <c r="R17" i="2"/>
  <c r="AA17" i="2" s="1"/>
  <c r="AD16" i="2"/>
  <c r="AC16" i="2"/>
  <c r="X16" i="2"/>
  <c r="U16" i="2"/>
  <c r="R16" i="2"/>
  <c r="AA16" i="2" s="1"/>
  <c r="AD15" i="2"/>
  <c r="AC15" i="2"/>
  <c r="X15" i="2"/>
  <c r="AE15" i="2" s="1"/>
  <c r="U15" i="2"/>
  <c r="R15" i="2"/>
  <c r="AA15" i="2" s="1"/>
  <c r="AD14" i="2"/>
  <c r="AC14" i="2"/>
  <c r="X14" i="2"/>
  <c r="U14" i="2"/>
  <c r="R14" i="2"/>
  <c r="AA14" i="2" s="1"/>
  <c r="AD13" i="2"/>
  <c r="AC13" i="2"/>
  <c r="X13" i="2"/>
  <c r="AE13" i="2" s="1"/>
  <c r="U13" i="2"/>
  <c r="R13" i="2"/>
  <c r="AA13" i="2" s="1"/>
  <c r="AD12" i="2"/>
  <c r="AC12" i="2"/>
  <c r="X12" i="2"/>
  <c r="U12" i="2"/>
  <c r="R12" i="2"/>
  <c r="AA12" i="2" s="1"/>
  <c r="AD11" i="2"/>
  <c r="AC11" i="2"/>
  <c r="X11" i="2"/>
  <c r="AE11" i="2" s="1"/>
  <c r="U11" i="2"/>
  <c r="R11" i="2"/>
  <c r="AA11" i="2" s="1"/>
  <c r="AD10" i="2"/>
  <c r="AC10" i="2"/>
  <c r="X10" i="2"/>
  <c r="U10" i="2"/>
  <c r="R10" i="2"/>
  <c r="AA10" i="2" s="1"/>
  <c r="AD9" i="2"/>
  <c r="AC9" i="2"/>
  <c r="X9" i="2"/>
  <c r="AE9" i="2" s="1"/>
  <c r="U9" i="2"/>
  <c r="R9" i="2"/>
  <c r="AA9" i="2" s="1"/>
  <c r="AD8" i="2"/>
  <c r="AC8" i="2"/>
  <c r="X8" i="2"/>
  <c r="U8" i="2"/>
  <c r="R8" i="2"/>
  <c r="AA8" i="2" s="1"/>
  <c r="AD7" i="2"/>
  <c r="AC7" i="2"/>
  <c r="X7" i="2"/>
  <c r="AE7" i="2" s="1"/>
  <c r="U7" i="2"/>
  <c r="R7" i="2"/>
  <c r="AA7" i="2" s="1"/>
  <c r="AD6" i="2"/>
  <c r="AC6" i="2"/>
  <c r="X6" i="2"/>
  <c r="U6" i="2"/>
  <c r="R6" i="2"/>
  <c r="AA6" i="2" s="1"/>
  <c r="AG294" i="2"/>
  <c r="AG289" i="2"/>
  <c r="AG288" i="2"/>
  <c r="AG282" i="2"/>
  <c r="AG280" i="2"/>
  <c r="AG277" i="2"/>
  <c r="AG276" i="2"/>
  <c r="AG273" i="2"/>
  <c r="AG266" i="2"/>
  <c r="AG262" i="2"/>
  <c r="AG249" i="2"/>
  <c r="AG248" i="2"/>
  <c r="AG247" i="2"/>
  <c r="AG244" i="2"/>
  <c r="AG241" i="2"/>
  <c r="AG238" i="2"/>
  <c r="AG236" i="2"/>
  <c r="AG233" i="2"/>
  <c r="AG232" i="2"/>
  <c r="AG229" i="2"/>
  <c r="AG223" i="2"/>
  <c r="AG222" i="2"/>
  <c r="AG221" i="2"/>
  <c r="AG215" i="2"/>
  <c r="AG212" i="2"/>
  <c r="AG211" i="2"/>
  <c r="AG210" i="2"/>
  <c r="AG207" i="2"/>
  <c r="AG205" i="2"/>
  <c r="AG202" i="2"/>
  <c r="AG200" i="2"/>
  <c r="AG199" i="2"/>
  <c r="AG192" i="2"/>
  <c r="AG191" i="2"/>
  <c r="AG189" i="2"/>
  <c r="AG187" i="2"/>
  <c r="AG186" i="2"/>
  <c r="AG184" i="2"/>
  <c r="AG181" i="2"/>
  <c r="AG178" i="2"/>
  <c r="AG174" i="2"/>
  <c r="AG171" i="2"/>
  <c r="AG164" i="2"/>
  <c r="AG161" i="2"/>
  <c r="AG159" i="2"/>
  <c r="AG155" i="2"/>
  <c r="AG154" i="2"/>
  <c r="AG153" i="2"/>
  <c r="AG152" i="2"/>
  <c r="AG149" i="2"/>
  <c r="AG148" i="2"/>
  <c r="AG142" i="2"/>
  <c r="AG141" i="2"/>
  <c r="AG139" i="2"/>
  <c r="AG136" i="2"/>
  <c r="AG133" i="2"/>
  <c r="AG131" i="2"/>
  <c r="AG127" i="2"/>
  <c r="AG126" i="2"/>
  <c r="AG124" i="2"/>
  <c r="AG123" i="2"/>
  <c r="AG122" i="2"/>
  <c r="AG121" i="2"/>
  <c r="AG120" i="2"/>
  <c r="AG118" i="2"/>
  <c r="AG114" i="2"/>
  <c r="AG113" i="2"/>
  <c r="AG108" i="2"/>
  <c r="AG106" i="2"/>
  <c r="AG102" i="2"/>
  <c r="AG100" i="2"/>
  <c r="AG95" i="2"/>
  <c r="AG94" i="2"/>
  <c r="AG90" i="2"/>
  <c r="AG88" i="2"/>
  <c r="AG84" i="2"/>
  <c r="AG82" i="2"/>
  <c r="AG76" i="2"/>
  <c r="AG74" i="2"/>
  <c r="AG67" i="2"/>
  <c r="AG66" i="2"/>
  <c r="AG54" i="2"/>
  <c r="AG47" i="2"/>
  <c r="AG43" i="2"/>
  <c r="AG41" i="2"/>
  <c r="AG32" i="2"/>
  <c r="AG27" i="2"/>
  <c r="AG20" i="2"/>
  <c r="AG16" i="2"/>
  <c r="AG8" i="2"/>
  <c r="AE5" i="2"/>
  <c r="AD5" i="2"/>
  <c r="AC5" i="2"/>
  <c r="AB5" i="2"/>
  <c r="AA5" i="2"/>
  <c r="X5" i="2"/>
  <c r="U5" i="2"/>
  <c r="R5" i="2"/>
  <c r="AG5" i="2" s="1"/>
  <c r="AE33" i="2" l="1"/>
  <c r="AG33" i="2"/>
  <c r="AA38" i="2"/>
  <c r="AG38" i="2"/>
  <c r="AA44" i="2"/>
  <c r="AG44" i="2"/>
  <c r="AA70" i="2"/>
  <c r="AG70" i="2"/>
  <c r="AA297" i="2"/>
  <c r="AG297" i="2"/>
  <c r="AG9" i="2"/>
  <c r="AG21" i="2"/>
  <c r="AG34" i="2"/>
  <c r="AG48" i="2"/>
  <c r="AG77" i="2"/>
  <c r="AG293" i="2"/>
  <c r="AB7" i="2"/>
  <c r="AB17" i="2"/>
  <c r="AB19" i="2"/>
  <c r="AB23" i="2"/>
  <c r="AB25" i="2"/>
  <c r="AB29" i="2"/>
  <c r="AB33" i="2"/>
  <c r="AE72" i="2"/>
  <c r="AB72" i="2"/>
  <c r="AE76" i="2"/>
  <c r="AB76" i="2"/>
  <c r="AE84" i="2"/>
  <c r="AB84" i="2"/>
  <c r="AE96" i="2"/>
  <c r="AB96" i="2"/>
  <c r="AE100" i="2"/>
  <c r="AB100" i="2"/>
  <c r="AE110" i="2"/>
  <c r="AB110" i="2"/>
  <c r="AG29" i="2"/>
  <c r="AG36" i="2"/>
  <c r="AG50" i="2"/>
  <c r="AG68" i="2"/>
  <c r="AG89" i="2"/>
  <c r="AG96" i="2"/>
  <c r="AG287" i="2"/>
  <c r="AE6" i="2"/>
  <c r="AE8" i="2"/>
  <c r="AE12" i="2"/>
  <c r="AE14" i="2"/>
  <c r="AE18" i="2"/>
  <c r="AE22" i="2"/>
  <c r="AE24" i="2"/>
  <c r="AE28" i="2"/>
  <c r="AE32" i="2"/>
  <c r="AE38" i="2"/>
  <c r="AE40" i="2"/>
  <c r="AE44" i="2"/>
  <c r="AE48" i="2"/>
  <c r="AA49" i="2"/>
  <c r="AG49" i="2"/>
  <c r="AE50" i="2"/>
  <c r="AE52" i="2"/>
  <c r="AE56" i="2"/>
  <c r="AA57" i="2"/>
  <c r="AG57" i="2"/>
  <c r="AE58" i="2"/>
  <c r="AE60" i="2"/>
  <c r="AA65" i="2"/>
  <c r="AG65" i="2"/>
  <c r="AE66" i="2"/>
  <c r="AB120" i="2"/>
  <c r="AE120" i="2"/>
  <c r="AB128" i="2"/>
  <c r="AE128" i="2"/>
  <c r="AB136" i="2"/>
  <c r="AE136" i="2"/>
  <c r="AB144" i="2"/>
  <c r="AE144" i="2"/>
  <c r="AA166" i="2"/>
  <c r="AG166" i="2"/>
  <c r="AE112" i="2"/>
  <c r="AG112" i="2"/>
  <c r="AB112" i="2"/>
  <c r="AA283" i="2"/>
  <c r="AG283" i="2"/>
  <c r="AA291" i="2"/>
  <c r="AG291" i="2"/>
  <c r="AG17" i="2"/>
  <c r="AG28" i="2"/>
  <c r="AG42" i="2"/>
  <c r="AG58" i="2"/>
  <c r="AG263" i="2"/>
  <c r="AB9" i="2"/>
  <c r="AB11" i="2"/>
  <c r="AB13" i="2"/>
  <c r="AB15" i="2"/>
  <c r="AB21" i="2"/>
  <c r="AB27" i="2"/>
  <c r="AB31" i="2"/>
  <c r="AB35" i="2"/>
  <c r="AE80" i="2"/>
  <c r="AB80" i="2"/>
  <c r="AE88" i="2"/>
  <c r="AB88" i="2"/>
  <c r="AE92" i="2"/>
  <c r="AG92" i="2"/>
  <c r="AB92" i="2"/>
  <c r="AE104" i="2"/>
  <c r="AG104" i="2"/>
  <c r="AB104" i="2"/>
  <c r="AG13" i="2"/>
  <c r="AG23" i="2"/>
  <c r="AG62" i="2"/>
  <c r="AG81" i="2"/>
  <c r="AE10" i="2"/>
  <c r="AE16" i="2"/>
  <c r="AE20" i="2"/>
  <c r="AE26" i="2"/>
  <c r="AE30" i="2"/>
  <c r="AE34" i="2"/>
  <c r="AE36" i="2"/>
  <c r="AE42" i="2"/>
  <c r="AE46" i="2"/>
  <c r="AE54" i="2"/>
  <c r="AE62" i="2"/>
  <c r="AE64" i="2"/>
  <c r="AE68" i="2"/>
  <c r="AE70" i="2"/>
  <c r="AE108" i="2"/>
  <c r="AB108" i="2"/>
  <c r="AB116" i="2"/>
  <c r="AE116" i="2"/>
  <c r="AB124" i="2"/>
  <c r="AE124" i="2"/>
  <c r="AB132" i="2"/>
  <c r="AE132" i="2"/>
  <c r="AB140" i="2"/>
  <c r="AE140" i="2"/>
  <c r="AB148" i="2"/>
  <c r="AE148" i="2"/>
  <c r="AG15" i="2"/>
  <c r="AG19" i="2"/>
  <c r="AG26" i="2"/>
  <c r="AG30" i="2"/>
  <c r="AG37" i="2"/>
  <c r="AG46" i="2"/>
  <c r="AG53" i="2"/>
  <c r="AG64" i="2"/>
  <c r="AG99" i="2"/>
  <c r="AG107" i="2"/>
  <c r="AG116" i="2"/>
  <c r="AG259" i="2"/>
  <c r="AG271" i="2"/>
  <c r="AG279" i="2"/>
  <c r="AG295" i="2"/>
  <c r="AB6" i="2"/>
  <c r="AB8" i="2"/>
  <c r="AB10" i="2"/>
  <c r="AB12" i="2"/>
  <c r="AB14" i="2"/>
  <c r="AB16" i="2"/>
  <c r="AB18" i="2"/>
  <c r="AB20" i="2"/>
  <c r="AB22" i="2"/>
  <c r="AB24" i="2"/>
  <c r="AB26" i="2"/>
  <c r="AB28" i="2"/>
  <c r="AB30" i="2"/>
  <c r="AB32" i="2"/>
  <c r="AB34" i="2"/>
  <c r="AB36" i="2"/>
  <c r="AE74" i="2"/>
  <c r="AB74" i="2"/>
  <c r="AE78" i="2"/>
  <c r="AG78" i="2"/>
  <c r="AB78" i="2"/>
  <c r="AE82" i="2"/>
  <c r="AB82" i="2"/>
  <c r="AE86" i="2"/>
  <c r="AG86" i="2"/>
  <c r="AB86" i="2"/>
  <c r="AE90" i="2"/>
  <c r="AB90" i="2"/>
  <c r="AE94" i="2"/>
  <c r="AB94" i="2"/>
  <c r="AE98" i="2"/>
  <c r="AG98" i="2"/>
  <c r="AB98" i="2"/>
  <c r="AE102" i="2"/>
  <c r="AB102" i="2"/>
  <c r="AE106" i="2"/>
  <c r="AB106" i="2"/>
  <c r="AE114" i="2"/>
  <c r="AB114" i="2"/>
  <c r="AB117" i="2"/>
  <c r="AE117" i="2"/>
  <c r="AB121" i="2"/>
  <c r="AE121" i="2"/>
  <c r="AB125" i="2"/>
  <c r="AE125" i="2"/>
  <c r="AB129" i="2"/>
  <c r="AE129" i="2"/>
  <c r="AB133" i="2"/>
  <c r="AE133" i="2"/>
  <c r="AB137" i="2"/>
  <c r="AE137" i="2"/>
  <c r="AB141" i="2"/>
  <c r="AE141" i="2"/>
  <c r="AB145" i="2"/>
  <c r="AE145" i="2"/>
  <c r="AE149" i="2"/>
  <c r="AB149" i="2"/>
  <c r="AE153" i="2"/>
  <c r="AB153" i="2"/>
  <c r="AE157" i="2"/>
  <c r="AB157" i="2"/>
  <c r="AE161" i="2"/>
  <c r="AB161" i="2"/>
  <c r="AE165" i="2"/>
  <c r="AB165" i="2"/>
  <c r="AE169" i="2"/>
  <c r="AB169" i="2"/>
  <c r="AE198" i="2"/>
  <c r="AE71" i="2"/>
  <c r="AE73" i="2"/>
  <c r="AE75" i="2"/>
  <c r="AE77" i="2"/>
  <c r="AE79" i="2"/>
  <c r="AE81" i="2"/>
  <c r="AE83" i="2"/>
  <c r="AE85" i="2"/>
  <c r="AE87" i="2"/>
  <c r="AE89" i="2"/>
  <c r="AE91" i="2"/>
  <c r="AE93" i="2"/>
  <c r="AE95" i="2"/>
  <c r="AE97" i="2"/>
  <c r="AE99" i="2"/>
  <c r="AE101" i="2"/>
  <c r="AE103" i="2"/>
  <c r="AE105" i="2"/>
  <c r="AE107" i="2"/>
  <c r="AE109" i="2"/>
  <c r="AE111" i="2"/>
  <c r="AE113" i="2"/>
  <c r="AE115" i="2"/>
  <c r="AB118" i="2"/>
  <c r="AE118" i="2"/>
  <c r="AB122" i="2"/>
  <c r="AE122" i="2"/>
  <c r="AB126" i="2"/>
  <c r="AE126" i="2"/>
  <c r="AB130" i="2"/>
  <c r="AE130" i="2"/>
  <c r="AB134" i="2"/>
  <c r="AE134" i="2"/>
  <c r="AB138" i="2"/>
  <c r="AE138" i="2"/>
  <c r="AB142" i="2"/>
  <c r="AE142" i="2"/>
  <c r="AB146" i="2"/>
  <c r="AE146" i="2"/>
  <c r="AE214" i="2"/>
  <c r="AB71" i="2"/>
  <c r="AB73" i="2"/>
  <c r="AB75" i="2"/>
  <c r="AB77" i="2"/>
  <c r="AB79" i="2"/>
  <c r="AB81" i="2"/>
  <c r="AB83" i="2"/>
  <c r="AB85" i="2"/>
  <c r="AB87" i="2"/>
  <c r="AB89" i="2"/>
  <c r="AB91" i="2"/>
  <c r="AB93" i="2"/>
  <c r="AB95" i="2"/>
  <c r="AB97" i="2"/>
  <c r="AB99" i="2"/>
  <c r="AB101" i="2"/>
  <c r="AB103" i="2"/>
  <c r="AB105" i="2"/>
  <c r="AB119" i="2"/>
  <c r="AE119" i="2"/>
  <c r="AB123" i="2"/>
  <c r="AE123" i="2"/>
  <c r="AB127" i="2"/>
  <c r="AE127" i="2"/>
  <c r="AB131" i="2"/>
  <c r="AE131" i="2"/>
  <c r="AB135" i="2"/>
  <c r="AE135" i="2"/>
  <c r="AB139" i="2"/>
  <c r="AE139" i="2"/>
  <c r="AB143" i="2"/>
  <c r="AE143" i="2"/>
  <c r="AB147" i="2"/>
  <c r="AE147" i="2"/>
  <c r="AE151" i="2"/>
  <c r="AB151" i="2"/>
  <c r="AE155" i="2"/>
  <c r="AB155" i="2"/>
  <c r="AE159" i="2"/>
  <c r="AB159" i="2"/>
  <c r="AE163" i="2"/>
  <c r="AB163" i="2"/>
  <c r="AE167" i="2"/>
  <c r="AB167" i="2"/>
  <c r="AE186" i="2"/>
  <c r="AE202" i="2"/>
  <c r="AE218" i="2"/>
  <c r="AE150" i="2"/>
  <c r="AE152" i="2"/>
  <c r="AE154" i="2"/>
  <c r="AE156" i="2"/>
  <c r="AE158" i="2"/>
  <c r="AE160" i="2"/>
  <c r="AE162" i="2"/>
  <c r="AE164" i="2"/>
  <c r="AE166" i="2"/>
  <c r="AE168" i="2"/>
  <c r="AE170" i="2"/>
  <c r="AE172" i="2"/>
  <c r="AE174" i="2"/>
  <c r="AE176" i="2"/>
  <c r="AE178" i="2"/>
  <c r="AE190" i="2"/>
  <c r="AE206" i="2"/>
  <c r="AE222" i="2"/>
  <c r="AB150" i="2"/>
  <c r="AB152" i="2"/>
  <c r="AB154" i="2"/>
  <c r="AB156" i="2"/>
  <c r="AB158" i="2"/>
  <c r="AB160" i="2"/>
  <c r="AB162" i="2"/>
  <c r="AB164" i="2"/>
  <c r="AB166" i="2"/>
  <c r="AB168" i="2"/>
  <c r="AE194" i="2"/>
  <c r="AE210" i="2"/>
  <c r="AE185" i="2"/>
  <c r="AE189" i="2"/>
  <c r="AE193" i="2"/>
  <c r="AE197" i="2"/>
  <c r="AE201" i="2"/>
  <c r="AE205" i="2"/>
  <c r="AE209" i="2"/>
  <c r="AE213" i="2"/>
  <c r="AE217" i="2"/>
  <c r="AE221" i="2"/>
  <c r="AE258" i="2"/>
  <c r="AB258" i="2"/>
  <c r="AE262" i="2"/>
  <c r="AB262" i="2"/>
  <c r="AE266" i="2"/>
  <c r="AB266" i="2"/>
  <c r="AE270" i="2"/>
  <c r="AB270" i="2"/>
  <c r="AE274" i="2"/>
  <c r="AB274" i="2"/>
  <c r="AE278" i="2"/>
  <c r="AB278" i="2"/>
  <c r="AE282" i="2"/>
  <c r="AB282" i="2"/>
  <c r="AE188" i="2"/>
  <c r="AE192" i="2"/>
  <c r="AE196" i="2"/>
  <c r="AE200" i="2"/>
  <c r="AE204" i="2"/>
  <c r="AE208" i="2"/>
  <c r="AE212" i="2"/>
  <c r="AE216" i="2"/>
  <c r="AE220" i="2"/>
  <c r="AE224" i="2"/>
  <c r="AE187" i="2"/>
  <c r="AE191" i="2"/>
  <c r="AE195" i="2"/>
  <c r="AE199" i="2"/>
  <c r="AE203" i="2"/>
  <c r="AE207" i="2"/>
  <c r="AE211" i="2"/>
  <c r="AE215" i="2"/>
  <c r="AE219" i="2"/>
  <c r="AE223" i="2"/>
  <c r="AE260" i="2"/>
  <c r="AB260" i="2"/>
  <c r="AE264" i="2"/>
  <c r="AB264" i="2"/>
  <c r="AE268" i="2"/>
  <c r="AB268" i="2"/>
  <c r="AE272" i="2"/>
  <c r="AB272" i="2"/>
  <c r="AE276" i="2"/>
  <c r="AB276" i="2"/>
  <c r="AE280" i="2"/>
  <c r="AB280" i="2"/>
  <c r="AE257" i="2"/>
  <c r="AE259" i="2"/>
  <c r="AE261" i="2"/>
  <c r="AE263" i="2"/>
  <c r="AE265" i="2"/>
  <c r="AE267" i="2"/>
  <c r="AE269" i="2"/>
  <c r="AE271" i="2"/>
  <c r="AE273" i="2"/>
  <c r="AE275" i="2"/>
  <c r="AE277" i="2"/>
  <c r="AE279" i="2"/>
  <c r="AE281" i="2"/>
  <c r="AE283" i="2"/>
  <c r="AE285" i="2"/>
  <c r="AE287" i="2"/>
  <c r="AE289" i="2"/>
  <c r="AE291" i="2"/>
  <c r="AE293" i="2"/>
  <c r="AE295" i="2"/>
  <c r="AE297" i="2"/>
  <c r="AE256" i="2"/>
  <c r="AB257" i="2"/>
  <c r="AB259" i="2"/>
  <c r="AB261" i="2"/>
  <c r="AB263" i="2"/>
  <c r="AB265" i="2"/>
  <c r="AB267" i="2"/>
  <c r="AB269" i="2"/>
  <c r="AB271" i="2"/>
  <c r="AB273" i="2"/>
  <c r="AB275" i="2"/>
  <c r="AB277" i="2"/>
  <c r="AB279" i="2"/>
  <c r="AB281" i="2"/>
  <c r="AG105" i="2"/>
  <c r="AG134" i="2"/>
  <c r="AG11" i="2"/>
  <c r="AG14" i="2"/>
  <c r="AG39" i="2"/>
  <c r="AG51" i="2"/>
  <c r="AG55" i="2"/>
  <c r="AG60" i="2"/>
  <c r="AG63" i="2"/>
  <c r="AG72" i="2"/>
  <c r="AG75" i="2"/>
  <c r="AG79" i="2"/>
  <c r="AG83" i="2"/>
  <c r="AG93" i="2"/>
  <c r="AG115" i="2"/>
  <c r="AG130" i="2"/>
  <c r="AG135" i="2"/>
  <c r="AG146" i="2"/>
  <c r="AG45" i="2"/>
  <c r="AG61" i="2"/>
  <c r="AG69" i="2"/>
  <c r="AG85" i="2"/>
  <c r="AG97" i="2"/>
  <c r="AG103" i="2"/>
  <c r="AG119" i="2"/>
  <c r="AG128" i="2"/>
  <c r="AG147" i="2"/>
  <c r="AG25" i="2"/>
  <c r="AG73" i="2"/>
  <c r="AG6" i="2"/>
  <c r="AG12" i="2"/>
  <c r="AG7" i="2"/>
  <c r="AG10" i="2"/>
  <c r="AG22" i="2"/>
  <c r="AG31" i="2"/>
  <c r="AG35" i="2"/>
  <c r="AG40" i="2"/>
  <c r="AG52" i="2"/>
  <c r="AG56" i="2"/>
  <c r="AG59" i="2"/>
  <c r="AG71" i="2"/>
  <c r="AG80" i="2"/>
  <c r="AG87" i="2"/>
  <c r="AG91" i="2"/>
  <c r="AG101" i="2"/>
  <c r="AG111" i="2"/>
  <c r="AG125" i="2"/>
  <c r="AG140" i="2"/>
  <c r="AG162" i="2"/>
  <c r="AG172" i="2"/>
  <c r="AG132" i="2"/>
  <c r="AG138" i="2"/>
  <c r="AG144" i="2"/>
  <c r="AG145" i="2"/>
  <c r="AG160" i="2"/>
  <c r="AG165" i="2"/>
  <c r="AG170" i="2"/>
  <c r="AG175" i="2"/>
  <c r="AG180" i="2"/>
  <c r="AG193" i="2"/>
  <c r="AG204" i="2"/>
  <c r="AG226" i="2"/>
  <c r="AG230" i="2"/>
  <c r="AG231" i="2"/>
  <c r="AG252" i="2"/>
  <c r="AG254" i="2"/>
  <c r="AG285" i="2"/>
  <c r="AG177" i="2"/>
  <c r="AG183" i="2"/>
  <c r="AG188" i="2"/>
  <c r="AG195" i="2"/>
  <c r="AG235" i="2"/>
  <c r="AG245" i="2"/>
  <c r="AG255" i="2"/>
  <c r="AG257" i="2"/>
  <c r="AG260" i="2"/>
  <c r="AG137" i="2"/>
  <c r="AG143" i="2"/>
  <c r="AG150" i="2"/>
  <c r="AG151" i="2"/>
  <c r="AG158" i="2"/>
  <c r="AG168" i="2"/>
  <c r="AG169" i="2"/>
  <c r="AG179" i="2"/>
  <c r="AG185" i="2"/>
  <c r="AG198" i="2"/>
  <c r="AG203" i="2"/>
  <c r="AG216" i="2"/>
  <c r="AG217" i="2"/>
  <c r="AG220" i="2"/>
  <c r="AG265" i="2"/>
  <c r="AG269" i="2"/>
  <c r="AG270" i="2"/>
  <c r="AG274" i="2"/>
  <c r="AG278" i="2"/>
  <c r="AG284" i="2"/>
  <c r="AG296" i="2"/>
  <c r="AG176" i="2"/>
  <c r="AG182" i="2"/>
  <c r="AG194" i="2"/>
  <c r="AG201" i="2"/>
  <c r="AG206" i="2"/>
  <c r="AG213" i="2"/>
  <c r="AG227" i="2"/>
  <c r="AG234" i="2"/>
  <c r="AG246" i="2"/>
  <c r="AG290" i="2"/>
  <c r="AG129" i="2"/>
  <c r="AG156" i="2"/>
  <c r="AG157" i="2"/>
  <c r="AG163" i="2"/>
  <c r="AG167" i="2"/>
  <c r="AG173" i="2"/>
  <c r="AG190" i="2"/>
  <c r="AG196" i="2"/>
  <c r="AG197" i="2"/>
  <c r="AG208" i="2"/>
  <c r="AG209" i="2"/>
  <c r="AG214" i="2"/>
  <c r="AG219" i="2"/>
  <c r="AG239" i="2"/>
  <c r="AG261" i="2"/>
  <c r="AG264" i="2"/>
  <c r="AG225" i="2"/>
  <c r="AG237" i="2"/>
  <c r="AG251" i="2"/>
  <c r="AG267" i="2"/>
  <c r="AG268" i="2"/>
  <c r="AG272" i="2"/>
  <c r="AG218" i="2"/>
  <c r="AG228" i="2"/>
  <c r="AG240" i="2"/>
  <c r="AG243" i="2"/>
  <c r="AG250" i="2"/>
  <c r="AG258" i="2"/>
  <c r="AG275" i="2"/>
  <c r="AG281" i="2"/>
  <c r="AG286" i="2"/>
  <c r="AG292" i="2"/>
  <c r="AG298" i="2"/>
  <c r="C10" i="4" l="1"/>
  <c r="I24" i="4" l="1"/>
  <c r="I23" i="4"/>
  <c r="I22" i="4"/>
  <c r="I21" i="4"/>
  <c r="I20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9" i="4"/>
  <c r="I18" i="4"/>
  <c r="D25" i="5" l="1"/>
  <c r="A37" i="4"/>
  <c r="D24" i="5" s="1"/>
  <c r="A36" i="4"/>
  <c r="A35" i="4"/>
  <c r="D22" i="5" s="1"/>
  <c r="A34" i="4"/>
  <c r="A33" i="4"/>
  <c r="A32" i="4"/>
  <c r="A31" i="4"/>
  <c r="D18" i="5" s="1"/>
  <c r="A30" i="4"/>
  <c r="A29" i="4"/>
  <c r="A28" i="4"/>
  <c r="A27" i="4"/>
  <c r="D14" i="5" s="1"/>
  <c r="A26" i="4"/>
  <c r="A25" i="4"/>
  <c r="A24" i="4"/>
  <c r="A23" i="4"/>
  <c r="A22" i="4"/>
  <c r="A21" i="4"/>
  <c r="A20" i="4"/>
  <c r="A19" i="4"/>
  <c r="D6" i="5" s="1"/>
  <c r="B57" i="4"/>
  <c r="E31" i="5" s="1"/>
  <c r="A57" i="4"/>
  <c r="D31" i="5" s="1"/>
  <c r="K57" i="4"/>
  <c r="N31" i="5" s="1"/>
  <c r="J57" i="4"/>
  <c r="M31" i="5" s="1"/>
  <c r="H57" i="4"/>
  <c r="K31" i="5" s="1"/>
  <c r="G57" i="4"/>
  <c r="J31" i="5" s="1"/>
  <c r="E57" i="4"/>
  <c r="H31" i="5" s="1"/>
  <c r="D57" i="4"/>
  <c r="G31" i="5" s="1"/>
  <c r="D10" i="5" l="1"/>
  <c r="D7" i="5"/>
  <c r="D11" i="5"/>
  <c r="D15" i="5"/>
  <c r="D19" i="5"/>
  <c r="D23" i="5"/>
  <c r="D8" i="5"/>
  <c r="D12" i="5"/>
  <c r="D16" i="5"/>
  <c r="D20" i="5"/>
  <c r="D9" i="5"/>
  <c r="D13" i="5"/>
  <c r="D17" i="5"/>
  <c r="D21" i="5"/>
  <c r="Q31" i="5"/>
  <c r="P31" i="5"/>
  <c r="A49" i="4"/>
  <c r="B1" i="5" s="1"/>
  <c r="F57" i="4"/>
  <c r="C57" i="4"/>
  <c r="I57" i="4"/>
  <c r="L57" i="4"/>
  <c r="L59" i="4" l="1"/>
  <c r="O31" i="5"/>
  <c r="C59" i="4"/>
  <c r="F31" i="5"/>
  <c r="I59" i="4"/>
  <c r="L31" i="5"/>
  <c r="F59" i="4"/>
  <c r="I31" i="5"/>
  <c r="M57" i="4"/>
  <c r="R31" i="5" s="1"/>
  <c r="N59" i="4" l="1"/>
  <c r="D44" i="4" s="1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A25" i="5"/>
  <c r="O24" i="5"/>
  <c r="N24" i="5"/>
  <c r="M24" i="5"/>
  <c r="L24" i="5"/>
  <c r="K24" i="5"/>
  <c r="J24" i="5"/>
  <c r="I24" i="5"/>
  <c r="H24" i="5"/>
  <c r="G24" i="5"/>
  <c r="F24" i="5"/>
  <c r="E24" i="5"/>
  <c r="C24" i="5"/>
  <c r="B24" i="5"/>
  <c r="A24" i="5"/>
  <c r="O23" i="5"/>
  <c r="N23" i="5"/>
  <c r="M23" i="5"/>
  <c r="L23" i="5"/>
  <c r="K23" i="5"/>
  <c r="J23" i="5"/>
  <c r="I23" i="5"/>
  <c r="H23" i="5"/>
  <c r="G23" i="5"/>
  <c r="F23" i="5"/>
  <c r="E23" i="5"/>
  <c r="C23" i="5"/>
  <c r="B23" i="5"/>
  <c r="A23" i="5"/>
  <c r="O22" i="5"/>
  <c r="N22" i="5"/>
  <c r="M22" i="5"/>
  <c r="L22" i="5"/>
  <c r="K22" i="5"/>
  <c r="J22" i="5"/>
  <c r="I22" i="5"/>
  <c r="H22" i="5"/>
  <c r="G22" i="5"/>
  <c r="F22" i="5"/>
  <c r="E22" i="5"/>
  <c r="C22" i="5"/>
  <c r="B22" i="5"/>
  <c r="A22" i="5"/>
  <c r="O21" i="5"/>
  <c r="N21" i="5"/>
  <c r="M21" i="5"/>
  <c r="L21" i="5"/>
  <c r="K21" i="5"/>
  <c r="J21" i="5"/>
  <c r="I21" i="5"/>
  <c r="H21" i="5"/>
  <c r="G21" i="5"/>
  <c r="F21" i="5"/>
  <c r="E21" i="5"/>
  <c r="C21" i="5"/>
  <c r="B21" i="5"/>
  <c r="A21" i="5"/>
  <c r="O20" i="5"/>
  <c r="N20" i="5"/>
  <c r="M20" i="5"/>
  <c r="L20" i="5"/>
  <c r="K20" i="5"/>
  <c r="J20" i="5"/>
  <c r="I20" i="5"/>
  <c r="H20" i="5"/>
  <c r="G20" i="5"/>
  <c r="F20" i="5"/>
  <c r="E20" i="5"/>
  <c r="C20" i="5"/>
  <c r="B20" i="5"/>
  <c r="A20" i="5"/>
  <c r="O19" i="5"/>
  <c r="N19" i="5"/>
  <c r="M19" i="5"/>
  <c r="L19" i="5"/>
  <c r="K19" i="5"/>
  <c r="J19" i="5"/>
  <c r="I19" i="5"/>
  <c r="H19" i="5"/>
  <c r="G19" i="5"/>
  <c r="F19" i="5"/>
  <c r="E19" i="5"/>
  <c r="C19" i="5"/>
  <c r="B19" i="5"/>
  <c r="A19" i="5"/>
  <c r="O18" i="5"/>
  <c r="N18" i="5"/>
  <c r="M18" i="5"/>
  <c r="L18" i="5"/>
  <c r="K18" i="5"/>
  <c r="J18" i="5"/>
  <c r="I18" i="5"/>
  <c r="H18" i="5"/>
  <c r="G18" i="5"/>
  <c r="F18" i="5"/>
  <c r="E18" i="5"/>
  <c r="C18" i="5"/>
  <c r="B18" i="5"/>
  <c r="A18" i="5"/>
  <c r="O17" i="5"/>
  <c r="N17" i="5"/>
  <c r="M17" i="5"/>
  <c r="L17" i="5"/>
  <c r="K17" i="5"/>
  <c r="J17" i="5"/>
  <c r="I17" i="5"/>
  <c r="H17" i="5"/>
  <c r="G17" i="5"/>
  <c r="F17" i="5"/>
  <c r="E17" i="5"/>
  <c r="C17" i="5"/>
  <c r="B17" i="5"/>
  <c r="A17" i="5"/>
  <c r="O16" i="5"/>
  <c r="N16" i="5"/>
  <c r="M16" i="5"/>
  <c r="L16" i="5"/>
  <c r="K16" i="5"/>
  <c r="J16" i="5"/>
  <c r="I16" i="5"/>
  <c r="H16" i="5"/>
  <c r="G16" i="5"/>
  <c r="F16" i="5"/>
  <c r="E16" i="5"/>
  <c r="C16" i="5"/>
  <c r="B16" i="5"/>
  <c r="A16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A15" i="5"/>
  <c r="O14" i="5"/>
  <c r="N14" i="5"/>
  <c r="M14" i="5"/>
  <c r="L14" i="5"/>
  <c r="K14" i="5"/>
  <c r="J14" i="5"/>
  <c r="I14" i="5"/>
  <c r="H14" i="5"/>
  <c r="G14" i="5"/>
  <c r="F14" i="5"/>
  <c r="E14" i="5"/>
  <c r="C14" i="5"/>
  <c r="B14" i="5"/>
  <c r="A14" i="5"/>
  <c r="O13" i="5"/>
  <c r="N13" i="5"/>
  <c r="M13" i="5"/>
  <c r="K13" i="5"/>
  <c r="J13" i="5"/>
  <c r="I13" i="5"/>
  <c r="H13" i="5"/>
  <c r="G13" i="5"/>
  <c r="F13" i="5"/>
  <c r="E13" i="5"/>
  <c r="C13" i="5"/>
  <c r="B13" i="5"/>
  <c r="A13" i="5"/>
  <c r="O12" i="5"/>
  <c r="N12" i="5"/>
  <c r="M12" i="5"/>
  <c r="K12" i="5"/>
  <c r="J12" i="5"/>
  <c r="I12" i="5"/>
  <c r="H12" i="5"/>
  <c r="G12" i="5"/>
  <c r="F12" i="5"/>
  <c r="E12" i="5"/>
  <c r="C12" i="5"/>
  <c r="B12" i="5"/>
  <c r="A12" i="5"/>
  <c r="O11" i="5"/>
  <c r="N11" i="5"/>
  <c r="M11" i="5"/>
  <c r="K11" i="5"/>
  <c r="J11" i="5"/>
  <c r="I11" i="5"/>
  <c r="H11" i="5"/>
  <c r="G11" i="5"/>
  <c r="F11" i="5"/>
  <c r="E11" i="5"/>
  <c r="C11" i="5"/>
  <c r="B11" i="5"/>
  <c r="A11" i="5"/>
  <c r="O10" i="5"/>
  <c r="N10" i="5"/>
  <c r="M10" i="5"/>
  <c r="K10" i="5"/>
  <c r="J10" i="5"/>
  <c r="I10" i="5"/>
  <c r="H10" i="5"/>
  <c r="G10" i="5"/>
  <c r="F10" i="5"/>
  <c r="E10" i="5"/>
  <c r="C10" i="5"/>
  <c r="B10" i="5"/>
  <c r="A10" i="5"/>
  <c r="O9" i="5"/>
  <c r="N9" i="5"/>
  <c r="M9" i="5"/>
  <c r="K9" i="5"/>
  <c r="J9" i="5"/>
  <c r="I9" i="5"/>
  <c r="H9" i="5"/>
  <c r="G9" i="5"/>
  <c r="F9" i="5"/>
  <c r="E9" i="5"/>
  <c r="C9" i="5"/>
  <c r="B9" i="5"/>
  <c r="A9" i="5"/>
  <c r="O8" i="5"/>
  <c r="N8" i="5"/>
  <c r="M8" i="5"/>
  <c r="K8" i="5"/>
  <c r="J8" i="5"/>
  <c r="I8" i="5"/>
  <c r="H8" i="5"/>
  <c r="G8" i="5"/>
  <c r="F8" i="5"/>
  <c r="E8" i="5"/>
  <c r="C8" i="5"/>
  <c r="B8" i="5"/>
  <c r="A8" i="5"/>
  <c r="L13" i="5"/>
  <c r="L12" i="5"/>
  <c r="L11" i="5"/>
  <c r="L10" i="5"/>
  <c r="L9" i="5"/>
  <c r="L8" i="5"/>
  <c r="O7" i="5"/>
  <c r="N7" i="5"/>
  <c r="M7" i="5"/>
  <c r="L7" i="5"/>
  <c r="K7" i="5"/>
  <c r="J7" i="5"/>
  <c r="I7" i="5"/>
  <c r="H7" i="5"/>
  <c r="G7" i="5"/>
  <c r="F7" i="5"/>
  <c r="E7" i="5"/>
  <c r="C7" i="5"/>
  <c r="B7" i="5"/>
  <c r="A7" i="5"/>
  <c r="O6" i="5"/>
  <c r="N6" i="5"/>
  <c r="M6" i="5"/>
  <c r="K6" i="5"/>
  <c r="J6" i="5"/>
  <c r="I6" i="5"/>
  <c r="H6" i="5"/>
  <c r="L6" i="5"/>
  <c r="AY15" i="2" l="1"/>
  <c r="AY16" i="2"/>
  <c r="AY17" i="2"/>
  <c r="AY18" i="2"/>
  <c r="AY19" i="2"/>
  <c r="B6" i="5" l="1"/>
  <c r="B31" i="5" s="1"/>
  <c r="D1" i="5" s="1"/>
  <c r="C6" i="5"/>
  <c r="C31" i="5" s="1"/>
  <c r="J2" i="5" s="1"/>
  <c r="A6" i="5"/>
  <c r="A31" i="5" s="1"/>
  <c r="H2" i="5" s="1"/>
  <c r="B2" i="2"/>
  <c r="E6" i="5" l="1"/>
  <c r="G6" i="5"/>
  <c r="F6" i="5"/>
  <c r="B26" i="5"/>
  <c r="K13" i="4"/>
  <c r="C13" i="4"/>
  <c r="G13" i="4"/>
  <c r="K12" i="4"/>
  <c r="G12" i="4"/>
  <c r="C12" i="4"/>
  <c r="W2" i="2" l="1"/>
  <c r="V2" i="2"/>
  <c r="T2" i="2"/>
  <c r="S2" i="2"/>
  <c r="Q2" i="2"/>
  <c r="P2" i="2"/>
  <c r="R2" i="2" l="1"/>
  <c r="AC2" i="2"/>
  <c r="U2" i="2"/>
  <c r="X2" i="2"/>
  <c r="AD2" i="2"/>
  <c r="AE2" i="2" l="1"/>
  <c r="AB2" i="2"/>
</calcChain>
</file>

<file path=xl/comments1.xml><?xml version="1.0" encoding="utf-8"?>
<comments xmlns="http://schemas.openxmlformats.org/spreadsheetml/2006/main">
  <authors>
    <author>Author</author>
  </authors>
  <commentList>
    <comment ref="P2" authorId="0">
      <text>
        <r>
          <rPr>
            <b/>
            <sz val="12"/>
            <color indexed="81"/>
            <rFont val="Tahoma"/>
            <family val="2"/>
            <charset val="161"/>
          </rPr>
          <t>ΟΔΗΓΙΕΣ   ΣΥΜΠΛΗΡΩΣΗΣ
ΕΝΤΥΠΟΥ ΥΚ-Α1</t>
        </r>
      </text>
    </comment>
    <comment ref="P6" authorId="0">
      <text>
        <r>
          <rPr>
            <b/>
            <sz val="10"/>
            <color indexed="81"/>
            <rFont val="Tahoma"/>
            <family val="2"/>
            <charset val="161"/>
          </rPr>
          <t>Όλα τα ονόματα αναγράφονται με κεφαλαίους χαρακτήρες.</t>
        </r>
        <r>
          <rPr>
            <sz val="10"/>
            <color indexed="81"/>
            <rFont val="Tahoma"/>
            <family val="2"/>
            <charset val="161"/>
          </rPr>
          <t xml:space="preserve">
</t>
        </r>
      </text>
    </comment>
    <comment ref="C11" authorId="0">
      <text>
        <r>
          <rPr>
            <b/>
            <sz val="10"/>
            <color indexed="81"/>
            <rFont val="Tahoma"/>
            <family val="2"/>
            <charset val="161"/>
          </rPr>
          <t xml:space="preserve">Επιλέξετε το όνομα του σχολείου σας </t>
        </r>
        <r>
          <rPr>
            <sz val="10"/>
            <color indexed="81"/>
            <rFont val="Tahoma"/>
            <family val="2"/>
            <charset val="161"/>
          </rPr>
          <t xml:space="preserve">από τον κατάλογο. Τα σχολεία είναι με αλφαβητική σειρά.
</t>
        </r>
        <r>
          <rPr>
            <b/>
            <sz val="10"/>
            <color indexed="81"/>
            <rFont val="Tahoma"/>
            <family val="2"/>
            <charset val="161"/>
          </rPr>
          <t>Όλα τα υπόλοιπα στοιχεία θα συμπληρωθούν αυτόματα.</t>
        </r>
        <r>
          <rPr>
            <sz val="10"/>
            <color indexed="81"/>
            <rFont val="Tahoma"/>
            <family val="2"/>
            <charset val="161"/>
          </rPr>
          <t xml:space="preserve">
Σε περίπτωση που υπάρχει κάποιο λάθος στα στοιχεία, παρακαλώ όπως το σημειώσετε στο κουτί των παρατηρήσεων</t>
        </r>
      </text>
    </comment>
    <comment ref="I17" authorId="0">
      <text>
        <r>
          <rPr>
            <sz val="12"/>
            <color indexed="81"/>
            <rFont val="Arial Greek"/>
            <family val="2"/>
          </rPr>
          <t xml:space="preserve">Συμπληρώστε το ποσό των </t>
        </r>
        <r>
          <rPr>
            <b/>
            <sz val="12"/>
            <color indexed="81"/>
            <rFont val="Arial Greek"/>
            <charset val="161"/>
          </rPr>
          <t>100 Ευρώ</t>
        </r>
        <r>
          <rPr>
            <sz val="12"/>
            <color indexed="81"/>
            <rFont val="Arial Greek"/>
            <family val="2"/>
          </rPr>
          <t xml:space="preserve"> για κάθε μαθητή/τρια που πλήρωσε την προκαταβολή και αποστέλλετε τα χρήματα με την επιταγή.</t>
        </r>
      </text>
    </comment>
    <comment ref="L17" authorId="0">
      <text>
        <r>
          <rPr>
            <sz val="10"/>
            <color indexed="81"/>
            <rFont val="Tahoma"/>
            <family val="2"/>
            <charset val="161"/>
          </rPr>
          <t>Την πρώτη φορά που θα αποστείλετε το έντυπο θα μείνει κενή η τελευταία στήλη που αφορά τον</t>
        </r>
        <r>
          <rPr>
            <b/>
            <sz val="10"/>
            <color indexed="81"/>
            <rFont val="Tahoma"/>
            <family val="2"/>
            <charset val="161"/>
          </rPr>
          <t xml:space="preserve"> Αριθμό Αναφοράς Πληρωμής της JCC-Smart</t>
        </r>
        <r>
          <rPr>
            <sz val="10"/>
            <color indexed="81"/>
            <rFont val="Tahoma"/>
            <family val="2"/>
            <charset val="161"/>
          </rPr>
          <t xml:space="preserve">. Ο αριθμός αυτός θα καταγραφεί αφού σας σταλεί ο κωδικός πληρωμής μέσω JCC-Smart και γίνει η πληρωμή. Πάνω στην απόδειξη πληρωμής αναγράφεται ο Αριθμός Αναφοράς Πληρωμής της JCC-Smart (αντιστοιχεί με τον αριθμό απόδειξης).
</t>
        </r>
        <r>
          <rPr>
            <b/>
            <sz val="10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Tahoma"/>
            <family val="2"/>
            <charset val="161"/>
          </rPr>
          <t xml:space="preserve">Τα κελιά </t>
        </r>
        <r>
          <rPr>
            <b/>
            <sz val="10"/>
            <color indexed="81"/>
            <rFont val="Tahoma"/>
            <family val="2"/>
            <charset val="161"/>
          </rPr>
          <t>α/α</t>
        </r>
        <r>
          <rPr>
            <sz val="10"/>
            <color indexed="81"/>
            <rFont val="Tahoma"/>
            <family val="2"/>
            <charset val="161"/>
          </rPr>
          <t xml:space="preserve"> και</t>
        </r>
        <r>
          <rPr>
            <b/>
            <sz val="10"/>
            <color indexed="81"/>
            <rFont val="Tahoma"/>
            <family val="2"/>
            <charset val="161"/>
          </rPr>
          <t xml:space="preserve"> Προκαταβολή</t>
        </r>
        <r>
          <rPr>
            <sz val="10"/>
            <color indexed="81"/>
            <rFont val="Tahoma"/>
            <family val="2"/>
            <charset val="161"/>
          </rPr>
          <t xml:space="preserve">  καθώς και όλα τα κελιά που προορίζονται για υπηρεσιακή χρήση συμπληρώνται αυτόματα.
</t>
        </r>
        <r>
          <rPr>
            <sz val="11"/>
            <color indexed="81"/>
            <rFont val="Tahoma"/>
            <family val="2"/>
            <charset val="161"/>
          </rPr>
          <t xml:space="preserve">
</t>
        </r>
      </text>
    </comment>
    <comment ref="A41" authorId="0">
      <text>
        <r>
          <rPr>
            <b/>
            <sz val="11"/>
            <color indexed="81"/>
            <rFont val="Arial"/>
            <family val="2"/>
            <charset val="161"/>
          </rPr>
          <t xml:space="preserve">Σημειώστε </t>
        </r>
        <r>
          <rPr>
            <sz val="11"/>
            <color indexed="81"/>
            <rFont val="Arial"/>
            <family val="2"/>
            <charset val="161"/>
          </rPr>
          <t xml:space="preserve">παρατηρήσεις ή διορθώσεις στα στοιχεία του σχολείου ή άλλα σχόλια.
</t>
        </r>
      </text>
    </comment>
    <comment ref="B43" authorId="0">
      <text>
        <r>
          <rPr>
            <sz val="9"/>
            <color indexed="81"/>
            <rFont val="Tahoma"/>
            <family val="2"/>
            <charset val="161"/>
          </rPr>
          <t>Συμπληρώστε την ημερομηνία</t>
        </r>
      </text>
    </comment>
    <comment ref="I43" authorId="0">
      <text>
        <r>
          <rPr>
            <sz val="10"/>
            <color indexed="81"/>
            <rFont val="Tahoma"/>
            <family val="2"/>
            <charset val="161"/>
          </rPr>
          <t xml:space="preserve">Σημειώστε το ονοματεπώνυμο του υπογράφοντα.
</t>
        </r>
      </text>
    </comment>
    <comment ref="I44" authorId="0">
      <text>
        <r>
          <rPr>
            <sz val="10"/>
            <color indexed="81"/>
            <rFont val="Tahoma"/>
            <family val="2"/>
            <charset val="161"/>
          </rPr>
          <t>Επιλέξτε τον τίτλο του υπογράφοντα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<sst xmlns="http://schemas.openxmlformats.org/spreadsheetml/2006/main" count="3882" uniqueCount="2154">
  <si>
    <t>=</t>
  </si>
  <si>
    <t>ΠΑΙΔΕΙΑΣ ΚΑΙ ΠΟΛΙΤΙΣΜΟΥ</t>
  </si>
  <si>
    <t>22-800904/5</t>
  </si>
  <si>
    <t>22-305126</t>
  </si>
  <si>
    <t>Aρ. Τηλ.:</t>
  </si>
  <si>
    <t>Αρ. Φαξ.:</t>
  </si>
  <si>
    <t>Αρ. Φακ.:</t>
  </si>
  <si>
    <t>E-mail:</t>
  </si>
  <si>
    <t>ypiresia_kataskinoseon@schools.ac.cy</t>
  </si>
  <si>
    <t xml:space="preserve">Δημοτικό Σχολείο: </t>
  </si>
  <si>
    <t>Π Ρ Ο Δ Ρ Ο Μ Ο Σ</t>
  </si>
  <si>
    <t>ΠΡΟΔΡΟΜΟΣ</t>
  </si>
  <si>
    <t>ΑΙΤΗΣΗ</t>
  </si>
  <si>
    <t>ΠΡΟΣΘΕΤΕΣ</t>
  </si>
  <si>
    <t>ΕΓΚΡΙΣΗ</t>
  </si>
  <si>
    <t>Θέλει ακόμα</t>
  </si>
  <si>
    <t>Α/Α</t>
  </si>
  <si>
    <t>ΚΩΔΙΚΟΣ</t>
  </si>
  <si>
    <t>Δημοτικό Σχολείο</t>
  </si>
  <si>
    <t>Κύκλοι</t>
  </si>
  <si>
    <t>Τμήματα</t>
  </si>
  <si>
    <t>Επαρχία / Ύπαιθρος</t>
  </si>
  <si>
    <t>Επαρχία</t>
  </si>
  <si>
    <t>Αριθμός μαθητών Α</t>
  </si>
  <si>
    <t xml:space="preserve"> Αριθμός μαθητών Β</t>
  </si>
  <si>
    <t xml:space="preserve"> Αριθμός μαθητών Γ</t>
  </si>
  <si>
    <t>Αριθμός μαθητών Δ</t>
  </si>
  <si>
    <t>Μαθητές  Ε</t>
  </si>
  <si>
    <t>Αριθμός μαθητών ΣΤ</t>
  </si>
  <si>
    <t>Σύνολο Μαθητών</t>
  </si>
  <si>
    <t>ΘΕΣΕΙΣ</t>
  </si>
  <si>
    <t>ΑΓα</t>
  </si>
  <si>
    <t>ΚΟΡα</t>
  </si>
  <si>
    <t>ΣΥΝα</t>
  </si>
  <si>
    <t>Αγπ</t>
  </si>
  <si>
    <t>ΚΟΡπ</t>
  </si>
  <si>
    <t>ΣΥΝπ</t>
  </si>
  <si>
    <t>Αγθ</t>
  </si>
  <si>
    <t>ΚΟΡθ</t>
  </si>
  <si>
    <t>ΣΥΝθ</t>
  </si>
  <si>
    <t>ΣΕΙΡΑ</t>
  </si>
  <si>
    <t>ΠΑΡΑΤΗΡΗΣΕΙΣ 1</t>
  </si>
  <si>
    <t>ορθότητα δηλ</t>
  </si>
  <si>
    <t>Δόθηκαν extra θέσεις</t>
  </si>
  <si>
    <t>ΑΓ2</t>
  </si>
  <si>
    <t>ΚΟΡ2</t>
  </si>
  <si>
    <t>ΣΥΝ2</t>
  </si>
  <si>
    <t>ΠΑΡ/ΣΕΙΣ 2</t>
  </si>
  <si>
    <t>ΠΑΡ/ΣΕΙΣ 3</t>
  </si>
  <si>
    <t>ΠΑΡ/ΣΕΙΣ 4</t>
  </si>
  <si>
    <t>ΣΧΟΛΕΙΟ ΟΛΟΚΛΗΡΟ</t>
  </si>
  <si>
    <t>ΣΧΟΛΕΙΟ</t>
  </si>
  <si>
    <t>ΔΗΜΟΙ/ΚΟΙΝΟΤΗΤΕΣ ΠΟΥ ΕΝΩΝΟΝΤΑΙ ΣΕ ΣΥΜΠΛΕΓΜΑ</t>
  </si>
  <si>
    <t>ΟΛΟΗΜΕΡ0</t>
  </si>
  <si>
    <t>ΔΙΕΥΘΥΝΤΗΣ/ΔΙΕΥΘΥΝΤΡΙΑ</t>
  </si>
  <si>
    <t xml:space="preserve">ΔΙΕΥΘΥΝΣΗ </t>
  </si>
  <si>
    <t>ΤΑΧ.ΤΟΜΕΑΣ</t>
  </si>
  <si>
    <t>ΤΗΛΕΦΩΝΟ</t>
  </si>
  <si>
    <t>ΦΑΞ</t>
  </si>
  <si>
    <t>ΕΠΑΡΧΙΑ</t>
  </si>
  <si>
    <t>ΗΛΕΚΤΡΟΝΙΚΟ ΤΑΧΥΔΡΟΜΕΙΟ</t>
  </si>
  <si>
    <t>Μαρίτσα Τσαγκάρη</t>
  </si>
  <si>
    <t>ΛΕΜΕΣΟΣ</t>
  </si>
  <si>
    <t>dim-ag-anargyroi-lem@schools.ac.cy</t>
  </si>
  <si>
    <t>ΔΗΜΟΤΙΚΟ ΣΧΟΛΕΙΟ ΛΕΜΕΣΟΥ ΣΤ' (ΚΒ) - ΑΓΙΟΥ ΝΙΚΟΛΑΟΥ</t>
  </si>
  <si>
    <t>Λορέντζου Μαβίλη</t>
  </si>
  <si>
    <t>dim-lemesos6-kb-lem@schools.ac.cy</t>
  </si>
  <si>
    <t>dim-lemesos12-kb-lem@schools.ac.cy</t>
  </si>
  <si>
    <t>dim-lemesos27-lem@schools.ac.cy</t>
  </si>
  <si>
    <t>Πάφος Η΄ - Ιορδάνειο</t>
  </si>
  <si>
    <t>ΔΗΜΟΤΙΚΟ ΣΧΟΛΕΙΟ ΠΑΦΟΥ Η' - ΙΟΡΔΑΝΕΙΟ</t>
  </si>
  <si>
    <t>8025 Πάφος</t>
  </si>
  <si>
    <t>ΠΑΦΟΣ</t>
  </si>
  <si>
    <t>dim-pafos8-paf@schools.ac.cy</t>
  </si>
  <si>
    <t>ΔΗΜΟΤΙΚΟ ΣΧΟΛΕΙΟ ΕΘΝΑΡΧΗ ΜΑΚΑΡΙΟΥ Γ' (ΚΒ)</t>
  </si>
  <si>
    <t>ΛΑΡΝΑΚΑ</t>
  </si>
  <si>
    <t>dim-ethnarchis-makarios-kb-lar@schools.ac.cy</t>
  </si>
  <si>
    <t>dim-kolossi2-lem@schools.ac.cy</t>
  </si>
  <si>
    <t>Μενέλαος Πιτσιλλίδης</t>
  </si>
  <si>
    <t>Γρίβα Διγενή 26</t>
  </si>
  <si>
    <t>dim-konia-paf@schools.ac.cy</t>
  </si>
  <si>
    <t>Δρομολαξιά Β΄</t>
  </si>
  <si>
    <t>ΔΗΜΟΤΙΚΟ ΣΧΟΛΕΙΟ ΔΡΟΜΟΛΑΞΙΑΣ Β΄</t>
  </si>
  <si>
    <t>dim-dromolaxia2-lar@schools.ac.cy</t>
  </si>
  <si>
    <t>8500 Κούκλια</t>
  </si>
  <si>
    <t>dim-kouklia-paf@schools.ac.cy</t>
  </si>
  <si>
    <t>ΔΗΜΟΤΙΚΟ ΣΧΟΛΕΙΟ ΛΕΜΕΣΟΥ ΙΓ' (ΚΒ) - ΑΓΙΟΥ ΣΠΥΡΙΔΩΝΑ Α'</t>
  </si>
  <si>
    <t>dim-lemesos13-kb-lem@schools.ac.cy</t>
  </si>
  <si>
    <t>Χρυσελεούσα (ΚΒ)</t>
  </si>
  <si>
    <t>ΔΗΜΟΤΙΚΟ ΣΧΟΛΕΙΟ ΧΡΥΣΕΛΕΟΥΣΑΣ (ΚΒ)</t>
  </si>
  <si>
    <t>ΛΕΥΚΩΣΙΑ</t>
  </si>
  <si>
    <t>dim-chryseleousa-kb-lef@schools.ac.cy</t>
  </si>
  <si>
    <t>Αγροκηπιά</t>
  </si>
  <si>
    <t>ΔΗΜΟΤΙΚΟ ΣΧΟΛΕΙΟ ΑΓΡΟΚΗΠΙΑΣ</t>
  </si>
  <si>
    <t>dim-agrokipia-lef@schools.ac.cy</t>
  </si>
  <si>
    <t>dim-poli-chrysochous-paf@schools.ac.cy</t>
  </si>
  <si>
    <t>Τρεμιθούσα</t>
  </si>
  <si>
    <t>ΔΗΜΟΤΙΚΟ ΣΧΟΛΕΙΟ ΤΡΕΜΙΘΟΥΣΑΣ</t>
  </si>
  <si>
    <t>Αγίου Νεοφύτου 23</t>
  </si>
  <si>
    <t>dim-tremithousa-paf@schools.ac.cy</t>
  </si>
  <si>
    <t>Έλενα Κυθραιώτου</t>
  </si>
  <si>
    <t>dim-pano-deftera-lef@schools.ac.cy</t>
  </si>
  <si>
    <t>Λακατάμεια Στ΄ - Αγίου Στυλιανού</t>
  </si>
  <si>
    <t>ΔΗΜΟΤΙΚΟ ΣΧΟΛΕΙΟ ΛΑΚΑΤΑΜΕΙΑΣ Στ' - ΑΓΙΟΥ ΣΤΥΛΙΑΝΟΥ</t>
  </si>
  <si>
    <t>Καραβοστασίου 72</t>
  </si>
  <si>
    <t>dim-lakatameia6-lef@schools.ac.cy</t>
  </si>
  <si>
    <t>Χριστίνα Γεωργίου</t>
  </si>
  <si>
    <t>Ευαγόρα Παλληκαρίδη 12</t>
  </si>
  <si>
    <t>dim-chlorakas-lempa-paf@schools.ac.cy</t>
  </si>
  <si>
    <t>4130 Πάνω Πολεµίδια</t>
  </si>
  <si>
    <t>dim-pano-polemidia-lem@schools.ac.cy</t>
  </si>
  <si>
    <t>Δρομολαξιά Α΄</t>
  </si>
  <si>
    <t>ΔΗΜΟΤΙΚΟ ΣΧΟΛΕΙΟ ΔΡΟΜΟΛΑΞΙΑΣ Α΄</t>
  </si>
  <si>
    <t>Αγίου Ιωάννη Προδρόµου 9</t>
  </si>
  <si>
    <t>dim-dromolaxia1-lar@schools.ac.cy</t>
  </si>
  <si>
    <t>Κίτι</t>
  </si>
  <si>
    <t>ΔΗΜΟΤΙΚΟ ΣΧΟΛΕΙΟ ΚΙΤΙΟΥ</t>
  </si>
  <si>
    <t>Άρτας 7</t>
  </si>
  <si>
    <t>dim-kiti-lar@schools.ac.cy</t>
  </si>
  <si>
    <t>Μαζωτός</t>
  </si>
  <si>
    <t>ΔΗΜΟΤΙΚΟ ΣΧΟΛΕΙΟ ΜΑΖΩΤΟΥ</t>
  </si>
  <si>
    <t>Τριών Ιεραρχών 7</t>
  </si>
  <si>
    <t>dim-mazotos-lar@schools.ac.cy</t>
  </si>
  <si>
    <t>ΔΗΜΟΤΙΚΟ ΣΧΟΛΕΙΟ ΞΥΛΟΦΑΓΟΥ Α΄</t>
  </si>
  <si>
    <t>dim-xylofagou1-lar@schools.ac.cy</t>
  </si>
  <si>
    <t>Δένεια</t>
  </si>
  <si>
    <t>ΔΗΜΟΤΙΚΟ ΣΧΟΛΕΙΟ ΔΕΝΕΙΑΣ</t>
  </si>
  <si>
    <t>dim-deneia-lef@schools.ac.cy</t>
  </si>
  <si>
    <t>Άγιος Αθανάσιος Α΄</t>
  </si>
  <si>
    <t>ΔΗΜΟΤΙΚΟ ΣΧΟΛΕΙΟ ΑΓΙΟΥ ΑΘΑΝΑΣΙΟΥ Α'</t>
  </si>
  <si>
    <t>Σοφίας</t>
  </si>
  <si>
    <t>dim-ag-athanasios1-lem@schools.ac.cy</t>
  </si>
  <si>
    <t>Ελένη Κυρατζή</t>
  </si>
  <si>
    <t>dim-geroskipou2-paf@schools.ac.cy</t>
  </si>
  <si>
    <t>Νίκη Μικελλίδου</t>
  </si>
  <si>
    <t>Απόλλωνος 12</t>
  </si>
  <si>
    <t>dim-episkopi-lem@schools.ac.cy</t>
  </si>
  <si>
    <t>dim-mesogi-paf@schools.ac.cy</t>
  </si>
  <si>
    <t>8020 Πάφος</t>
  </si>
  <si>
    <t>dim-pafos10-paf@schools.ac.cy</t>
  </si>
  <si>
    <t>Παλόδεια</t>
  </si>
  <si>
    <t>ΔΗΜΟΤΙΚΟ ΣΧΟΛΕΙΟ ΠΑΛΟΔΕΙΑΣ</t>
  </si>
  <si>
    <t>Ελευθερίας 80</t>
  </si>
  <si>
    <t>4549 Παλόδεια</t>
  </si>
  <si>
    <t>dim-palodeia-lem@schools.ac.cy</t>
  </si>
  <si>
    <t>Μαρία Σωτηριάδου</t>
  </si>
  <si>
    <t>Αγίου Παντελεήµονος 2</t>
  </si>
  <si>
    <t>dim-mitsero-lef@schools.ac.cy</t>
  </si>
  <si>
    <t>Ύψωνας Α΄</t>
  </si>
  <si>
    <t>Χριστούλα Λουκά</t>
  </si>
  <si>
    <t>dim-ypsonas1-lem@schools.ac.cy</t>
  </si>
  <si>
    <t>dim-argaka-paf@schools.ac.cy</t>
  </si>
  <si>
    <t>Πέγεια</t>
  </si>
  <si>
    <t>ΔΗΜΟΤΙΚΟ ΣΧΟΛΕΙΟ ΠΕΓΕΙΑΣ</t>
  </si>
  <si>
    <t>8560 Πέγεια</t>
  </si>
  <si>
    <t>dim-pegeia-paf@schools.ac.cy</t>
  </si>
  <si>
    <t>ΔΗΜΟΤΙΚΟ ΣΧΟΛΕΙΟ ΟΡΜΙΔΕΙΑΣ Β΄</t>
  </si>
  <si>
    <t>dim-ormideia2-lar@schools.ac.cy</t>
  </si>
  <si>
    <t>Καϊμακλί Β΄ (ΚΒ)</t>
  </si>
  <si>
    <t>ΔΗΜΟΤΙΚΟ ΣΧΟΛΕΙΟ ΚΑΪΜΑΚΛΙΟΥ Β' (ΚΒ)</t>
  </si>
  <si>
    <t>Γεώργιος Κοξένογλου</t>
  </si>
  <si>
    <t>1021 Καϊμακλί</t>
  </si>
  <si>
    <t>dim-kaimakli2-kb-lef@schools.ac.cy</t>
  </si>
  <si>
    <t>Άγιος Αθανάσιος Β΄</t>
  </si>
  <si>
    <t>ΔΗΜΟΤΙΚΟ ΣΧΟΛΕΙΟ ΑΓΙΟΥ ΑΘΑΝΑΣΙΟΥ Β'</t>
  </si>
  <si>
    <t>Μάριος Ιωάννου</t>
  </si>
  <si>
    <t>dim-ag-athanasios2-lem@schools.ac.cy</t>
  </si>
  <si>
    <t>Ύψωνας Γ΄</t>
  </si>
  <si>
    <t>Διονυσίου Σολωμού 4</t>
  </si>
  <si>
    <t>dim-ypsonas3-lem@schools.ac.cy</t>
  </si>
  <si>
    <t>Λεμεσός Κ΄ - Αγίου Παντελεήμονα</t>
  </si>
  <si>
    <t>dim-lemesos20-lem@schools.ac.cy</t>
  </si>
  <si>
    <t>Αθηένου (ΚΒ)</t>
  </si>
  <si>
    <t>ΔΗΜΟΤΙΚΟ ΣΧΟΛΕΙΟ ΑΘΗΕΝΟΥ (ΚΒ)</t>
  </si>
  <si>
    <t>Μιχαήλ Γεωργίου 25</t>
  </si>
  <si>
    <t>dim-athienou-kb-lar@schools.ac.cy</t>
  </si>
  <si>
    <t>Άγιοι Ομολογητές (ΚΒ)</t>
  </si>
  <si>
    <t>ΔΗΜΟΤΙΚΟ ΣΧΟΛΕΙΟ ΑΓΙΩΝ ΟΜΟΛΟΓΗΤΩΝ (ΚΒ)</t>
  </si>
  <si>
    <t>Μαλάμω Πυρίλλη-Ματσούκαρου</t>
  </si>
  <si>
    <t>dim-ag-omologites-kb-lef@schools.ac.cy</t>
  </si>
  <si>
    <t>dim-geroskipou1-paf@schools.ac.cy</t>
  </si>
  <si>
    <t>Λεμεσός Β΄ (ΚΒ)</t>
  </si>
  <si>
    <t>ΔΗΜΟΤΙΚΟ ΣΧΟΛΕΙΟ ΛΕΜΕΣΟΥ Β' (ΚΒ)</t>
  </si>
  <si>
    <t>dim-lemesos2-kb-lem@schools.ac.cy</t>
  </si>
  <si>
    <t>Μοσφιλωτή</t>
  </si>
  <si>
    <t>ΔΗΜΟΤΙΚΟ ΣΧΟΛΕΙΟ ΜΟΣΦΙΛΩΤΗΣ</t>
  </si>
  <si>
    <t>dim-mosfiloti-lar@schools.ac.cy</t>
  </si>
  <si>
    <t>ΔΗΜΟΤΙΚΟ ΣΧΟΛΕΙΟ ΛΙΒΑΔΙΩΝ (ΚΒ)</t>
  </si>
  <si>
    <t>dim-livadia-kb-lar@schools.ac.cy</t>
  </si>
  <si>
    <t>dim-pano-lefkara-lar@schools.ac.cy</t>
  </si>
  <si>
    <t>ΔΗΜΟΤΙΚΟ ΣΧΟΛΕΙΟ ΛΕΜΕΣΟΥ Ζ' (ΚΒ) - ΑΠΟΣΤΟΛΟΥ ΑΝΔΡΕΑ</t>
  </si>
  <si>
    <t>Κυριάκος Νίκας</t>
  </si>
  <si>
    <t>dim-lemesos7-kb-lem@schools.ac.cy</t>
  </si>
  <si>
    <t>Πάφος Β΄- Δημήτρειο</t>
  </si>
  <si>
    <t>ΔΗΜΟΤΙΚΟ ΣΧΟΛΕΙΟ ΠΑΦΟΥ Β' - ΔΗΜΗΤΡΕΙΟ</t>
  </si>
  <si>
    <t>dim-pafos2-paf@schools.ac.cy</t>
  </si>
  <si>
    <t>Ξυλοτύμβου Α΄</t>
  </si>
  <si>
    <t>dim-xylotymvou1-lar@schools.ac.cy</t>
  </si>
  <si>
    <t>dim-ineia-paf@schools.ac.cy</t>
  </si>
  <si>
    <t>ΔΗΜΟΤΙΚΟ ΣΧΟΛΕΙΟ ΠΡΟΔΡΟΜΟΥ (ΚΒ)</t>
  </si>
  <si>
    <t>Έκτορος 17</t>
  </si>
  <si>
    <t>dim-prodromos-kb-lar@schools.ac.cy</t>
  </si>
  <si>
    <t xml:space="preserve">Κωνσταντινουπόλεως </t>
  </si>
  <si>
    <t>ΔΗΜΟΤΙΚΟ ΣΧΟΛΕΙΟ ΚΩΝΣΤΑΝΤΙΝΟΥΠΟΛΕΩΣ</t>
  </si>
  <si>
    <t>2039 Λευκωσία</t>
  </si>
  <si>
    <t>dim-konstantinoupoleos-lef@schools.ac.cy</t>
  </si>
  <si>
    <t>Παλαιομέτοχο Α΄</t>
  </si>
  <si>
    <t>dim-palaiometocho1-lef@schools.ac.cy</t>
  </si>
  <si>
    <t>Πύλα</t>
  </si>
  <si>
    <t>ΔΗΜΟΤΙΚΟ ΣΧΟΛΕΙΟ ΠΥΛΑΣ</t>
  </si>
  <si>
    <t>dim-pyla-lar@schools.ac.cy</t>
  </si>
  <si>
    <t>Αλαµάνας 6</t>
  </si>
  <si>
    <t>dim-aglantzia5-lef@schools.ac.cy</t>
  </si>
  <si>
    <t>ΔΗΜΟΤΙΚΟ ΣΧΟΛΕΙΟ ΕΡΗΜΗΣ</t>
  </si>
  <si>
    <t>dim-erimi-lem@schools.ac.cy</t>
  </si>
  <si>
    <t>2940 Κάτω Πύργος</t>
  </si>
  <si>
    <t>dim-kato-pyrgos-paf@schools.ac.cy</t>
  </si>
  <si>
    <t>Λακατάμεια Ε΄ - Αγίου Ιωάννη Χρυσοστόμου</t>
  </si>
  <si>
    <t>ΔΗΜΟΤΙΚΟ ΣΧΟΛΕΙΟ ΛΑΚΑΤΑΜΕΙΑΣ Ε'  - ΑΓΙΟΥ ΙΩΑΝΝΗ ΧΡΥΣΟΣΤΟΜΟΥ</t>
  </si>
  <si>
    <t>Ιουλία Χρίστου</t>
  </si>
  <si>
    <t>dim-lakatameia5-lef@schools.ac.cy</t>
  </si>
  <si>
    <t>Σωτήρος</t>
  </si>
  <si>
    <t>ΔΗΜΟΤΙΚΟ ΣΧΟΛΕΙΟ ΣΩΤΗΡΟΣ</t>
  </si>
  <si>
    <t>dim-sotiros-lar@schools.ac.cy</t>
  </si>
  <si>
    <t>Μαρία Κότσαπα</t>
  </si>
  <si>
    <t>dim-tseri2-lef@schools.ac.cy</t>
  </si>
  <si>
    <t>Αραδίππου Α΄</t>
  </si>
  <si>
    <t>dim-aradippou1-lar@schools.ac.cy</t>
  </si>
  <si>
    <t>Φυτούλα Νεοφύτου-Αγαθού</t>
  </si>
  <si>
    <t>Γρηγόρη Αυξεντίου 2</t>
  </si>
  <si>
    <t>dim-trimiklini-lem@schools.ac.cy</t>
  </si>
  <si>
    <t>ΔΗΜΟΤΙΚΟ ΣΧΟΛΕΙΟ ΑΓΙΟΥ ΑΝΤΩΝΙΟΥ</t>
  </si>
  <si>
    <t>Παναγιώτης Παπαγεωργίου</t>
  </si>
  <si>
    <t>dim-ag-antonios-lef@schools.ac.cy</t>
  </si>
  <si>
    <t xml:space="preserve">Απόστολος Λουκάς </t>
  </si>
  <si>
    <t>Ιωσήφ Ζερβός</t>
  </si>
  <si>
    <t>Καντάρας 120</t>
  </si>
  <si>
    <t>dim-ap-loukas-lef@schools.ac.cy</t>
  </si>
  <si>
    <t>Άγιος Λάζαρος Α΄</t>
  </si>
  <si>
    <t>dim-ag-lazaros1-lar@schools.ac.cy</t>
  </si>
  <si>
    <t>Σταυρούλα Γεροκώστα</t>
  </si>
  <si>
    <t>dim-kato-polemidia2-lem@schools.ac.cy</t>
  </si>
  <si>
    <t>ΔΗΜΟΤΙΚΟ ΣΧΟΛΕΙΟ ΛΕΜΕΣΟΥ Ι' (ΚΒ) - ΧΑΛΚΟΥΤΣΑΣ</t>
  </si>
  <si>
    <t>Χριστάκης Τόφας</t>
  </si>
  <si>
    <t>4003 Μέσα Γειτονιά</t>
  </si>
  <si>
    <t>dim-lemesos10-kb-lem@schools.ac.cy</t>
  </si>
  <si>
    <t>Αραδίππου Δ΄ - Αγίου Φανουρίου</t>
  </si>
  <si>
    <t>ΔΗΜΟΤΙΚΟ ΣΧΟΛΕΙΟ ΑΡΑΔΙΠΠΟΥ Δ΄ - ΑΓΙΟΥ ΦΑΝΟΥΡΙΟΥ</t>
  </si>
  <si>
    <t>dim-aradippou4-lar@schools.ac.cy</t>
  </si>
  <si>
    <t>Περνέρα</t>
  </si>
  <si>
    <t>ΔΗΜΟΤΙΚΟ ΣΧΟΛΕΙΟ ΠΕΡΝΕΡΑ</t>
  </si>
  <si>
    <t>Μαρία Δήμου</t>
  </si>
  <si>
    <t>Πειραιώς 41</t>
  </si>
  <si>
    <t>dim-pernera-lef@schools.ac.cy</t>
  </si>
  <si>
    <t>Μαθιάτης</t>
  </si>
  <si>
    <t>ΔΗΜΟΤΙΚΟ ΣΧΟΛΕΙΟ ΜΑΘΙΑΤΗ</t>
  </si>
  <si>
    <t>Έλλη Χ"Παπα-Πάρπα</t>
  </si>
  <si>
    <t>dim-mathiatis-lef@schools.ac.cy</t>
  </si>
  <si>
    <t>ΔΗΜΟΤΙΚΟ ΣΧΟΛΕΙΟ ΛΕΜΕΣΟΥ ΙΘ' - ΑΓΙΑΣ ΦΥΛΑΞΕΩΣ</t>
  </si>
  <si>
    <t>dim-lemesos19-lem@schools.ac.cy</t>
  </si>
  <si>
    <t>dim-anglisides-lar@schools.ac.cy</t>
  </si>
  <si>
    <t>ΔΗΜΟΤΙΚΟ ΣΧΟΛΕΙΟ ΞΥΛΟΦΑΓΟΥ Β΄</t>
  </si>
  <si>
    <t>dim-xylofagou2-lar@schools.ac.cy</t>
  </si>
  <si>
    <t>Αρχάγγελος</t>
  </si>
  <si>
    <t>ΔΗΜΟΤΙΚΟ ΣΧΟΛΕΙΟ ΑΡΧΑΓΓΕΛΟΥ</t>
  </si>
  <si>
    <t>Γεώργιος Σπύρου</t>
  </si>
  <si>
    <t>dim-archangelos-lef@schools.ac.cy</t>
  </si>
  <si>
    <t>Πάφος ΙΑ΄ - Αγίου Σπυρίδωνα</t>
  </si>
  <si>
    <t>ΔΗΜΟΤΙΚΟ ΣΧΟΛΕΙΟ ΠΑΦΟΥ ΙΑ' - ΑΓΙΟΥ ΣΠΥΡΙΔΩΝΑ</t>
  </si>
  <si>
    <t>8035 Πάφος</t>
  </si>
  <si>
    <t>dim-pafos11-paf@schools.ac.cy</t>
  </si>
  <si>
    <t>Παραλίμνι Β΄</t>
  </si>
  <si>
    <t>ΑΜΜΟΧΩΣΤΟΣ</t>
  </si>
  <si>
    <t>dim-paralimni2-amm@schools.ac.cy</t>
  </si>
  <si>
    <t>ΔΗΜΟΤΙΚΟ ΣΧΟΛΕΙΟ ΟΡΜΙΔΕΙΑΣ Α΄</t>
  </si>
  <si>
    <t>dim-ormideia1-lar@schools.ac.cy</t>
  </si>
  <si>
    <t>Περιβόλια</t>
  </si>
  <si>
    <t>ΔΗΜΟΤΙΚΟ ΣΧΟΛΕΙΟ ΠΕΡΙΒΟΛΙΩΝ</t>
  </si>
  <si>
    <t>dim-perivolia-lar@schools.ac.cy</t>
  </si>
  <si>
    <t>Παρεκκλησιά</t>
  </si>
  <si>
    <t>ΔΗΜΟΤΙΚΟ ΣΧΟΛΕΙΟ ΠΑΡΕΚΚΛΗΣΙΑΣ</t>
  </si>
  <si>
    <t>4520 Παρεκκλησιά</t>
  </si>
  <si>
    <t>dim-parekklisia-lem@schools.ac.cy</t>
  </si>
  <si>
    <t>dim-panagia-paf@schools.ac.cy</t>
  </si>
  <si>
    <t>ΔΗΜΟΤΙΚΟ ΣΧΟΛΕΙΟ ΛΕΜΕΣΟΥ ΚΓ' - ΑΓΙΟΥ ΣΠΥΡΙΔΩΝΑ Β'</t>
  </si>
  <si>
    <t>Πήγασου και Πάρου</t>
  </si>
  <si>
    <t>dim-lemesos23-lem@schools.ac.cy</t>
  </si>
  <si>
    <t>Φλώρα Παπανικόλα</t>
  </si>
  <si>
    <t>5320 Λιοπέτρι</t>
  </si>
  <si>
    <t>dim-liopetri2-amm@schools.ac.cy</t>
  </si>
  <si>
    <t>Παλαιομέτοχο Β΄</t>
  </si>
  <si>
    <t>Μαρία Χρυσοχού</t>
  </si>
  <si>
    <t>dim-palaiometocho2-lef@schools.ac.cy</t>
  </si>
  <si>
    <t>ΔΗΜΟΤΙΚΟ ΣΧΟΛΕΙΟ ΛΥΚΑΒΗΤΤΟΥ (ΚΒ)</t>
  </si>
  <si>
    <t>Παρασκευούλα Πρωτοπαπά-Ξιουρή</t>
  </si>
  <si>
    <t>dim-lykavittos-kb-lef@schools.ac.cy</t>
  </si>
  <si>
    <t>Λεμεσός Ε΄ (ΚΒ) - Αγίου Ιωάννη</t>
  </si>
  <si>
    <t>ΔΗΜΟΤΙΚΟ ΣΧΟΛΕΙΟ ΛΕΜΕΣΟΥ Ε' (ΚΒ) - ΑΓΙΟΥ ΙΩΑΝΝΗ</t>
  </si>
  <si>
    <t>dim-lemesos5-kb-lem@schools.ac.cy</t>
  </si>
  <si>
    <t>ΔΗΜΟΤΙΚΟ ΣΧΟΛΕΙΟ ΛΕΜΕΣΟΥ Δ' (ΚΒ)</t>
  </si>
  <si>
    <t>Νίκος Ανδρέου</t>
  </si>
  <si>
    <t>dim-lemesos4-kb-lem@schools.ac.cy</t>
  </si>
  <si>
    <t>ΔΗΜΟΤΙΚΟ ΣΧΟΛΕΙΟ ΠΑΦΟΥ Γ' (ΚΒ) - ΑΠΟΣΤΟΛΟΥ ΠΑΥΛΟΥ</t>
  </si>
  <si>
    <t>dim-pafos3-kb-paf@schools.ac.cy</t>
  </si>
  <si>
    <t>Καμάρες</t>
  </si>
  <si>
    <t>ΔΗΜΟΤΙΚΟ ΣΧΟΛΕΙΟ ΚΑΜΑΡΩΝ</t>
  </si>
  <si>
    <t>dim-kamares-lar@schools.ac.cy</t>
  </si>
  <si>
    <t>Λεμεσός Θ΄ (ΚΒ) - Καψάλου</t>
  </si>
  <si>
    <t>ΔΗΜΟΤΙΚΟ ΣΧΟΛΕΙΟ ΛΕΜΕΣΟΥ Θ' (ΚΒ) - ΚΑΨΑΛΟΥ</t>
  </si>
  <si>
    <t>dim-lemesos9-kb-lem@schools.ac.cy</t>
  </si>
  <si>
    <t>Πολυξένη Ευθυμίου (ΒΔ)</t>
  </si>
  <si>
    <t>8700 Δρούσεια</t>
  </si>
  <si>
    <t>dim-drouseia-paf@schools.ac.cy</t>
  </si>
  <si>
    <t>Ακρωτήρι</t>
  </si>
  <si>
    <t>ΔΗΜΟΤΙΚΟ ΣΧΟΛΕΙΟ ΑΚΡΩΤΗΡΙΟΥ</t>
  </si>
  <si>
    <t>Αρχιεπισκόπου Κυπριανού</t>
  </si>
  <si>
    <t>dim-akrotiri-lem@schools.ac.cy</t>
  </si>
  <si>
    <t>Αγίας Σοφίας 1</t>
  </si>
  <si>
    <t>dim-timi-paf@schools.ac.cy</t>
  </si>
  <si>
    <t>Γρηγόρη Αυξεντίου 15</t>
  </si>
  <si>
    <t>dim-aradippou2-lar@schools.ac.cy</t>
  </si>
  <si>
    <t>Κύπρος Αλαγιώτης</t>
  </si>
  <si>
    <t>dim-tamasos-lef@schools.ac.cy</t>
  </si>
  <si>
    <t>8881 Αγία Μαρίνα Χρυσοχούς</t>
  </si>
  <si>
    <t>dim-ag-marina-chrysochous-paf@schools.ac.cy</t>
  </si>
  <si>
    <t>Χλώρακας - Αγίου Νικολάου</t>
  </si>
  <si>
    <t>ΔΗΜΟΤΙΚΟ ΣΧΟΛΕΙΟ ΧΛΩΡΑΚΑ - ΑΓΙΟΥ ΝΙΚΟΛΑΟΥ</t>
  </si>
  <si>
    <t>8220 Χλώρακας</t>
  </si>
  <si>
    <t>dim-chlorakas-paf@schools.ac.cy</t>
  </si>
  <si>
    <t>Έμπα</t>
  </si>
  <si>
    <t>dim-empa-paf@schools.ac.cy</t>
  </si>
  <si>
    <t>Αμάλθειας 10</t>
  </si>
  <si>
    <t>8021 Πάφος</t>
  </si>
  <si>
    <t>dim-pafos12-paf@schools.ac.cy</t>
  </si>
  <si>
    <t>Χρίστου Κκέλη 86</t>
  </si>
  <si>
    <t>dim-kissonerga-paf@schools.ac.cy</t>
  </si>
  <si>
    <t>Αγίων Αυξεντίου και Ευσταθίου 2</t>
  </si>
  <si>
    <t>Άγιος Ιωάννης</t>
  </si>
  <si>
    <t>ΔΗΜΟΤΙΚΟ ΣΧΟΛΕΙΟ ΑΓΙΟΥ ΙΩΑΝΝΗ</t>
  </si>
  <si>
    <t>dim-ag-ioannis-lar@schools.ac.cy</t>
  </si>
  <si>
    <t>Σωτήρα Β΄</t>
  </si>
  <si>
    <t>Ακροπόλεως</t>
  </si>
  <si>
    <t>dim-sotira2-amm@schools.ac.cy</t>
  </si>
  <si>
    <t>Δερύνεια Β΄</t>
  </si>
  <si>
    <t>5380 Δερύνεια</t>
  </si>
  <si>
    <t>dim-deryneia2-amm@schools.ac.cy</t>
  </si>
  <si>
    <t>dim-alethriko-lar@schools.ac.cy</t>
  </si>
  <si>
    <t>Δερύνεια Γ΄</t>
  </si>
  <si>
    <t>Μαριάννα Σιοπαχά</t>
  </si>
  <si>
    <t>dim-deryneia3-amm@schools.ac.cy</t>
  </si>
  <si>
    <t>dim-kalo-chorio-lar@schools.ac.cy</t>
  </si>
  <si>
    <t>Μενεού</t>
  </si>
  <si>
    <t>ΔΗΜΟΤΙΚΟ ΣΧΟΛΕΙΟ ΜΕΝΕΟΥ</t>
  </si>
  <si>
    <t>dim-meneou-lar@schools.ac.cy</t>
  </si>
  <si>
    <t>Βορόκληνη</t>
  </si>
  <si>
    <t>ΔΗΜΟΤΙΚΟ ΣΧΟΛΕΙΟ ΒΟΡΟΚΛΗΝΗΣ</t>
  </si>
  <si>
    <t>7040 Βορόκληνη</t>
  </si>
  <si>
    <t>dim-voroklini-lar@schools.ac.cy</t>
  </si>
  <si>
    <t>dim-polemi-paf@schools.ac.cy</t>
  </si>
  <si>
    <t>Αντρέα και Νίκου Ονησιφόρου</t>
  </si>
  <si>
    <t>dim-kolossi1-lem@schools.ac.cy</t>
  </si>
  <si>
    <t>dim-agros-lem@schools.ac.cy</t>
  </si>
  <si>
    <t>Λεμεσός ΚΒ΄ - Αγίου Γεωργίου</t>
  </si>
  <si>
    <t>ΔΗΜΟΤΙΚΟ ΣΧΟΛΕΙΟ ΛΕΜΕΣΟΥ ΚΒ' - ΑΓΙΟΥ ΓΕΩΡΓΙΟΥ</t>
  </si>
  <si>
    <t>Βάσω Γεωργίου</t>
  </si>
  <si>
    <t>3080 Λεµεσός</t>
  </si>
  <si>
    <t>dim-lemesos22-lem@schools.ac.cy</t>
  </si>
  <si>
    <t>Ιωάννης Γεωργίου</t>
  </si>
  <si>
    <t>dim-iamatiki-lem@schools.ac.cy</t>
  </si>
  <si>
    <t>Τραχώνι Α΄</t>
  </si>
  <si>
    <t>ΔΗΜΟΤΙΚΟ ΣΧΟΛΕΙΟ ΤΡΑΧΩΝΙΟΥ Α΄</t>
  </si>
  <si>
    <t>Γιάννης Παπάς</t>
  </si>
  <si>
    <t>Μόρφου</t>
  </si>
  <si>
    <t>dim-trachoni1-lem@schools.ac.cy</t>
  </si>
  <si>
    <t>dim-drosia-kb-lar@schools.ac.cy</t>
  </si>
  <si>
    <t>Ηλία Μηνιάτη 1</t>
  </si>
  <si>
    <t>Λεμεσός Γ΄</t>
  </si>
  <si>
    <t>ΔΗΜΟΤΙΚΟ ΣΧΟΛΕΙΟ ΛΕΜΕΣΟΥ Γ΄</t>
  </si>
  <si>
    <t>Κούλα Πελαβά</t>
  </si>
  <si>
    <t>dim-lemesos3-lem@schools.ac.cy</t>
  </si>
  <si>
    <t>dim-lemesos16-lem@schools.ac.cy</t>
  </si>
  <si>
    <t>Πισσούρι</t>
  </si>
  <si>
    <t>ΔΗΜΟΤΙΚΟ ΣΧΟΛΕΙΟ ΠΙΣΣΟΥΡΙΟΥ</t>
  </si>
  <si>
    <t>Σοφία Μαυρίδου-Κωνσταντίνου</t>
  </si>
  <si>
    <t>dim-pissouri-lem@schools.ac.cy</t>
  </si>
  <si>
    <t>4150  Κάτω Πολεμίδια</t>
  </si>
  <si>
    <t>Γ. Παπαχαραλάμπους 5</t>
  </si>
  <si>
    <t>dim-apesia-lem@schools.ac.cy</t>
  </si>
  <si>
    <t>1022 Καϊμακλί</t>
  </si>
  <si>
    <t>dim-kaimakli3-kb-lef@schools.ac.cy</t>
  </si>
  <si>
    <t>Ακρόπολη (ΚΒ)</t>
  </si>
  <si>
    <t>ΔΗΜΟΤΙΚΟ ΣΧΟΛΕΙΟ ΑΚΡΟΠΟΛΗΣ (ΚΒ)</t>
  </si>
  <si>
    <t>Ιφιγενείας 73</t>
  </si>
  <si>
    <t>dim-akropoli-kb-lef@schools.ac.cy</t>
  </si>
  <si>
    <t>Σταυρός (ΚΒ)</t>
  </si>
  <si>
    <t>ΔΗΜΟΤΙΚΟ ΣΧΟΛΕΙΟ ΣΤΑΥΡΟΥ (ΚΒ)</t>
  </si>
  <si>
    <t>Κώστας Λουκά</t>
  </si>
  <si>
    <t>dim-stavros-kb-lef@schools.ac.cy</t>
  </si>
  <si>
    <t>Ύψωνας Β΄</t>
  </si>
  <si>
    <t>Φώτη Πίττα 11</t>
  </si>
  <si>
    <t>dim-ypsonas2-lem@schools.ac.cy</t>
  </si>
  <si>
    <t>dim-klirou-lef@schools.ac.cy</t>
  </si>
  <si>
    <t>Αγλαντζιά Γ΄</t>
  </si>
  <si>
    <t>ΔΗΜΟΤΙΚΟ ΣΧΟΛΕΙΟ ΑΓΛΑΝΤΖΙΑΣ Γ΄</t>
  </si>
  <si>
    <t>Κυριακή Σιάμισιη</t>
  </si>
  <si>
    <t>dim-aglantzia3-lef@schools.ac.cy</t>
  </si>
  <si>
    <t>Λακατάμεια Α΄ (ΚΒ)  - Αγίας Παρασκευής και Αγίου Νικολάου</t>
  </si>
  <si>
    <t>ΔΗΜΟΤΙΚΟ ΣΧΟΛΕΙΟ ΛΑΚΑΤΑΜΕΙΑΣ Α΄ (ΚΒ) - ΑΓΙΑΣ ΠΑΡΑΣΚΕΥΗΣ ΚΑΙ ΑΓΙΟΥ ΝΙΚΟΛΑΟΥ</t>
  </si>
  <si>
    <t>dim-lakatameia1-kb-lef@schools.ac.cy</t>
  </si>
  <si>
    <t>Ζωγραφιά Κακαρινέλλη - Πατσαλοσαββή</t>
  </si>
  <si>
    <t>Ελευθερίας 35</t>
  </si>
  <si>
    <t>dim-palaichori-lef@schools.ac.cy</t>
  </si>
  <si>
    <t>Κοκκινοτριμιθιά Β΄</t>
  </si>
  <si>
    <t>ΔΗΜΟΤΙΚΟ ΣΧΟΛΕΙΟ ΚΟΚΚΙΝΟΤΡΙΜΙΘΙΑΣ Β'</t>
  </si>
  <si>
    <t>Νεοφύτα Καμέρη</t>
  </si>
  <si>
    <t>Πλάτωνος 24</t>
  </si>
  <si>
    <t>dim-kokkinotrimithia2-lef@schools.ac.cy</t>
  </si>
  <si>
    <t>ΔΗΜΟΤΙΚΟ ΣΧΟΛΕΙΟ ΠΑΛΟΥΡΙΩΤΙΣΣΑΣ Α' (ΚΒ)</t>
  </si>
  <si>
    <t>dim-palouriotissa1-kb-lef@schools.ac.cy</t>
  </si>
  <si>
    <t>dim-latsia4-lef@schools.ac.cy</t>
  </si>
  <si>
    <t>Γέρι Β΄</t>
  </si>
  <si>
    <t>ΔΗΜΟΤΙΚΟ ΣΧΟΛΕΙΟ ΓΕΡΙΟΥ Β'</t>
  </si>
  <si>
    <t>dim-geri2-lef@schools.ac.cy</t>
  </si>
  <si>
    <t>Άγιος Δομέτιος Β΄ (ΚΒ)</t>
  </si>
  <si>
    <t>ΔΗΜΟΤΙΚΟ ΣΧΟΛΕΙΟ ΑΓΙΟΥ ΔΟΜΕΤΙΟΥ Β΄ (ΚΒ)</t>
  </si>
  <si>
    <t>dim-ag-dometios2-kb-lef@schools.ac.cy</t>
  </si>
  <si>
    <t>Δασούπολη (ΚΒ)</t>
  </si>
  <si>
    <t>ΔΗΜΟΤΙΚΟ ΣΧΟΛΕΙΟ ΔΑΣΟΥΠΟΛΗΣ (ΚΒ)</t>
  </si>
  <si>
    <t>dim-dasoupoli-kb-lef@schools.ac.cy</t>
  </si>
  <si>
    <t>Ανάγεια</t>
  </si>
  <si>
    <t>ΔΗΜΟΤΙΚΟ ΣΧΟΛΕΙΟ ΑΝΑΓΕΙΑΣ</t>
  </si>
  <si>
    <t>Πλατεία Ομονοίας</t>
  </si>
  <si>
    <t>dim-anageia-lef@schools.ac.cy</t>
  </si>
  <si>
    <t>Τσέρι Α΄</t>
  </si>
  <si>
    <t>ΔΗΜΟΤΙΚΟ ΣΧΟΛΕΙΟ ΤΣΕΡΙΟΥ Α'</t>
  </si>
  <si>
    <t>dim-tseri1-lef@schools.ac.cy</t>
  </si>
  <si>
    <t>Λακατάμεια Ζ΄- Αγίου Παντελεήμονα</t>
  </si>
  <si>
    <t>ΔΗΜΟΤΙΚΟ ΣΧΟΛΕΙΟ ΛΑΚΑΤΑΜΕΙΑΣ Ζ' - ΑΓΙΟΥ ΠΑΝΤΕΛΕΗΜΟΝΑ</t>
  </si>
  <si>
    <t>dim-lakatameia7-lef@schools.ac.cy</t>
  </si>
  <si>
    <t>Ακάκι</t>
  </si>
  <si>
    <t>ΔΗΜΟΤΙΚΟ ΣΧΟΛΕΙΟ ΑΚΑΚΙΟΥ</t>
  </si>
  <si>
    <t>dim-akaki-lef@schools.ac.cy</t>
  </si>
  <si>
    <t>Άγιος Δομέτιος Γ΄</t>
  </si>
  <si>
    <t>ΔΗΜΟΤΙΚΟ ΣΧΟΛΕΙΟ ΑΓΙΟΥ ΔΟΜΕΤΙΟΥ Γ'</t>
  </si>
  <si>
    <t>Ισαβέλλας 20</t>
  </si>
  <si>
    <t>dim-ag-dometios3-lef@schools.ac.cy</t>
  </si>
  <si>
    <t>dim-peristerona-lef@schools.ac.cy</t>
  </si>
  <si>
    <t>Παλουριώτισσα Γ΄</t>
  </si>
  <si>
    <t>Μιχαλάκης Ολύμπιος</t>
  </si>
  <si>
    <t>1040 Λευκωσία</t>
  </si>
  <si>
    <t>dim-palouriotissa3-lef@schools.ac.cy</t>
  </si>
  <si>
    <t>ΔΗΜΟΤΙΚΟ ΣΧΟΛΕΙΟ ΠΑΛΟΥΡΙΩΤΙΣΣΑΣ Β' (ΚΒ)</t>
  </si>
  <si>
    <t>dim-palouriotissa2-kb-lef@schools.ac.cy</t>
  </si>
  <si>
    <t>Δερύνεια Α΄</t>
  </si>
  <si>
    <t>ΔΗΜΟΤΙΚΟ ΣΧΟΛΕΙΟ ΔΕΡΥΝΕΙΑΣ Α'</t>
  </si>
  <si>
    <t>Θεοδόση Πιερίδη 5</t>
  </si>
  <si>
    <t>dim-deryneia1-amm@schools.ac.cy</t>
  </si>
  <si>
    <t>Δάλι Γ΄</t>
  </si>
  <si>
    <t>Δέσπω Κουττούκη - Ευαγγέλου</t>
  </si>
  <si>
    <t>Θεοδόση Πιέρου 1, Ενορία Αγίων Κωνσταντίνου &amp; Ελένης</t>
  </si>
  <si>
    <t>2548 Δάλι</t>
  </si>
  <si>
    <t>dim-dali3-lef@schools.ac.cy</t>
  </si>
  <si>
    <t>Λεμεσός ΚΣτ΄ - Παναγίας Τριχερούσας</t>
  </si>
  <si>
    <t>ΔΗΜΟΤΙΚΟ ΣΧΟΛΕΙΟ ΛΕΜΕΣΟΥ ΚΣτ' - ΠΑΝΑΓΙΑΣ ΤΡΙΧΕΡΟΥΣΑΣ</t>
  </si>
  <si>
    <t>dim-lemesos26-lem@schools.ac.cy</t>
  </si>
  <si>
    <t>ΔΗΜΟΤΙΚΟ ΣΧΟΛΕΙΟ ΚΑΠΕΔΩΝ</t>
  </si>
  <si>
    <t>Σοφία Παντελή-Δράκου</t>
  </si>
  <si>
    <t>dim-kapedes-lef@schools.ac.cy</t>
  </si>
  <si>
    <t>Θεοτόκου 3</t>
  </si>
  <si>
    <t>dim-kyperounta-lem@schools.ac.cy</t>
  </si>
  <si>
    <t>Ζήνων</t>
  </si>
  <si>
    <t>ΔΗΜΟΤΙΚΟ ΣΧΟΛΕΙΟ ΖΗΝΩΝ</t>
  </si>
  <si>
    <t>dim-zinon-lar@schools.ac.cy</t>
  </si>
  <si>
    <t>Παραλίμνι Γ΄</t>
  </si>
  <si>
    <t>dim-paralimni3-amm@schools.ac.cy</t>
  </si>
  <si>
    <t>Αγίοι Τριμιθιάς</t>
  </si>
  <si>
    <t>ΔΗΜΟΤΙΚΟ ΣΧΟΛΕΙΟ ΑΓΙΩΝ ΤΡΙΜΙΘΙΑΣ</t>
  </si>
  <si>
    <t>dim-ag-trimithias-lef@schools.ac.cy</t>
  </si>
  <si>
    <t>Τασούλα Παναγή</t>
  </si>
  <si>
    <t>dim-liopetri1-amm@schools.ac.cy</t>
  </si>
  <si>
    <t>Λινόπετρα</t>
  </si>
  <si>
    <t>ΔΗΜΟΤΙΚΟ ΣΧΟΛΕΙΟ ΛΙΝΟΠΕΤΡΑΣ</t>
  </si>
  <si>
    <t>Καντάρας</t>
  </si>
  <si>
    <t>4102 Άγιος Αθανάσιος</t>
  </si>
  <si>
    <t>dim-linopetra-lem@schools.ac.cy</t>
  </si>
  <si>
    <t>Αρεδιού</t>
  </si>
  <si>
    <t>ΔΗΜΟΤΙΚΟ ΣΧΟΛΕΙΟ ΑΡΕΔΙΟΥ</t>
  </si>
  <si>
    <t>dim-arediou-lef@schools.ac.cy</t>
  </si>
  <si>
    <t>Κοκκινοτριμιθιά Α΄</t>
  </si>
  <si>
    <t>ΔΗΜΟΤΙΚΟ ΣΧΟΛΕΙΟ ΚΟΚΚΙΝΟΤΡΙΜΙΘΙΑΣ Α'</t>
  </si>
  <si>
    <t>Χριστίνα Παπαχριστοδούλου</t>
  </si>
  <si>
    <t>dim-kokkinotrimithia1-lef@schools.ac.cy</t>
  </si>
  <si>
    <t>Πάφος Θ΄ - Κουπάτειο</t>
  </si>
  <si>
    <t>ΔΗΜΟΤΙΚΟ ΣΧΟΛΕΙΟ ΠΑΦΟΥ Θ' - ΚΟΥΠΑΤΕΙΟ</t>
  </si>
  <si>
    <t>Ιωάννης Πεγειώτης</t>
  </si>
  <si>
    <t>8028 Πάφος</t>
  </si>
  <si>
    <t>dim-pafos9-paf@schools.ac.cy</t>
  </si>
  <si>
    <t>ΔΗΜΟΤΙΚΟ ΣΧΟΛΕΙΟ ΛΑΤΣΙΩΝ Β' (ΚΒ)</t>
  </si>
  <si>
    <t>dim-latsia2-kb-lef@schools.ac.cy</t>
  </si>
  <si>
    <t>ΔΗΜΟΤΙΚΟ ΣΧΟΛΕΙΟ ΛΕΜΕΣΟΥ Η' (ΚΒ) - ΟΜΟΝΟΙΑΣ</t>
  </si>
  <si>
    <t>Δέσποινα Παπαγιάννη-Αντωνίου</t>
  </si>
  <si>
    <t>dim-lemesos8-kb-lem@schools.ac.cy</t>
  </si>
  <si>
    <t>Κυκλική Λεωφόρος</t>
  </si>
  <si>
    <t>dim-ag-anargyroi-lar@schools.ac.cy</t>
  </si>
  <si>
    <t xml:space="preserve">Ποταμός Γερμασόγειας Β΄ </t>
  </si>
  <si>
    <t>ΔΗΜΟΤΙΚΟ ΣΧΟΛΕΙΟ ΠΟΤΑΜΟΥ ΓΕΡΜΑΣΟΓΕΙΑΣ Β'</t>
  </si>
  <si>
    <t>Ελένη Θεοχάρους</t>
  </si>
  <si>
    <t>dim-potamos-germasogeias2-lem@schools.ac.cy</t>
  </si>
  <si>
    <t>Κόρνος</t>
  </si>
  <si>
    <t>ΔΗΜΟΤΙΚΟ ΣΧΟΛΕΙΟ ΚΟΡΝΟΥ</t>
  </si>
  <si>
    <t>Μαρία Κυριαζή</t>
  </si>
  <si>
    <t>dim-kornos-lar@schools.ac.cy</t>
  </si>
  <si>
    <t>Βέρα Νεοφύτου</t>
  </si>
  <si>
    <t>Δεληγιάννη 3</t>
  </si>
  <si>
    <t>dim-pefkiosgeorgiadis-lef@schools.ac.cy</t>
  </si>
  <si>
    <t>dim-ag-napa-amm@schools.ac.cy</t>
  </si>
  <si>
    <t>Αυγόρου Α΄</t>
  </si>
  <si>
    <t>Μιχάλης Μουστακάς</t>
  </si>
  <si>
    <t>Τριών Ιεραρχών 5 Α</t>
  </si>
  <si>
    <t>dim-avgorou1-amm@schools.ac.cy</t>
  </si>
  <si>
    <t>Αυγόρου Β΄</t>
  </si>
  <si>
    <t>dim-avgorou2-amm@schools.ac.cy</t>
  </si>
  <si>
    <t>dim-dasos-achnas-amm@schools.ac.cy</t>
  </si>
  <si>
    <t>Παραλίμνι Α΄</t>
  </si>
  <si>
    <t>Κατερίνα Παντελίδη</t>
  </si>
  <si>
    <t>dim-paralimni1-amm@schools.ac.cy</t>
  </si>
  <si>
    <t>dim-paralimni4-amm@schools.ac.cy</t>
  </si>
  <si>
    <t>Σωτήρα Α΄</t>
  </si>
  <si>
    <t>Σωτήρος 4</t>
  </si>
  <si>
    <t>dim-sotira1-amm@schools.ac.cy</t>
  </si>
  <si>
    <t>Κωνσταντινουπόλεως 14</t>
  </si>
  <si>
    <t>dim-sotira3-amm@schools.ac.cy</t>
  </si>
  <si>
    <t>Φρέναρος</t>
  </si>
  <si>
    <t>ΔΗΜΟΤΙΚΟ ΣΧΟΛΕΙΟ ΦΡΕΝΑΡΟΥΣ</t>
  </si>
  <si>
    <t>dim-frenaros-amm@schools.ac.cy</t>
  </si>
  <si>
    <t>5850 Ριζοκάρπασο</t>
  </si>
  <si>
    <t>dim-rizokarpaso-amm@schools.ac.cy</t>
  </si>
  <si>
    <t>Αγία Άννα</t>
  </si>
  <si>
    <t>ΔΗΜΟΤΙΚΟ ΣΧΟΛΕΙΟ ΑΓΙΑΣ ΑΝΝΑΣ</t>
  </si>
  <si>
    <t>dim-ag-anna-lar@schools.ac.cy</t>
  </si>
  <si>
    <t>Άγιος Γεώργιος</t>
  </si>
  <si>
    <t>ΔΗΜΟΤΙΚΟ ΣΧΟΛΕΙΟ ΑΓΙΟΥ ΓΕΩΡΓΙΟΥ</t>
  </si>
  <si>
    <t>dim-ag-georgios-lar@schools.ac.cy</t>
  </si>
  <si>
    <t>Άγιος Θεόδωρος</t>
  </si>
  <si>
    <t>ΔΗΜΟΤΙΚΟ ΣΧΟΛΕΙΟ ΑΓΙΟΥ ΘΕΟΔΩΡΟΥ</t>
  </si>
  <si>
    <t>Παναγιώτης Στυλιανού</t>
  </si>
  <si>
    <t>Κυριακού Χατζηκουμή 2</t>
  </si>
  <si>
    <t>dim-ag-theodoros-lar@schools.ac.cy</t>
  </si>
  <si>
    <t>dim-ag-lazaros2-lar@schools.ac.cy</t>
  </si>
  <si>
    <t>Αλαμινός - Δημητράκη Γεωργίου</t>
  </si>
  <si>
    <t>ΔΗΜΟΤΙΚΟ ΣΧΟΛΕΙΟ ΑΛΑΜΙΝΟΥ - ΔΗΜΗΤΡΑΚΗ ΓΕΩΡΓΙΟΥ</t>
  </si>
  <si>
    <t>Λάζαρου Γεωργίου 7</t>
  </si>
  <si>
    <t>dim-alaminos-lar@schools.ac.cy</t>
  </si>
  <si>
    <t>Αναφωτίδα</t>
  </si>
  <si>
    <t>ΔΗΜΟΤΙΚΟ ΣΧΟΛΕΙΟ ΑΝΑΦΩΤΙΔΑΣ</t>
  </si>
  <si>
    <t>Γρηγόρη Αυξεντίου 12</t>
  </si>
  <si>
    <t>dim-anafotida-lar@schools.ac.cy</t>
  </si>
  <si>
    <t>Αραδίππου Γ΄</t>
  </si>
  <si>
    <t>ΔΗΜΟΤΙΚΟ ΣΧΟΛΕΙΟ ΑΡΑΔΙΠΠΟΥ Γ΄</t>
  </si>
  <si>
    <t>Γεώργιος Χατζηματθαίου</t>
  </si>
  <si>
    <t>dim-aradippou3-lar@schools.ac.cy</t>
  </si>
  <si>
    <t>dim-zygi-lar@schools.ac.cy</t>
  </si>
  <si>
    <t>Καθαρή - Δημήτρη Λιπέρτη</t>
  </si>
  <si>
    <t>ΔΗΜΟΤΙΚΟ ΣΧΟΛΕΙΟ ΚΑΘΑΡΗΣ - ΔΗΜΗΤΡΗ ΛΙΠΕΡΤΗ</t>
  </si>
  <si>
    <t>Πεύκιου Γεωργιάδη 1</t>
  </si>
  <si>
    <t>6057 Λάρνακα</t>
  </si>
  <si>
    <t>dim-kathari-lar@schools.ac.cy</t>
  </si>
  <si>
    <t>Καλαβασός</t>
  </si>
  <si>
    <t>ΔΗΜΟΤΙΚΟ ΣΧΟΛΕΙΟ ΚΑΛΑΒΑΣΟΥ</t>
  </si>
  <si>
    <t>Μαυροβουνίου 5</t>
  </si>
  <si>
    <t>dim-kalavasos-lar@schools.ac.cy</t>
  </si>
  <si>
    <t>Κωνσταντίνου Καλογερά 15</t>
  </si>
  <si>
    <t>Καλογεράς (ΚΒ)</t>
  </si>
  <si>
    <t>ΔΗΜΟΤΙΚΟ ΣΧΟΛΕΙΟ ΚΑΛΟΓΕΡΑ (ΚΒ)</t>
  </si>
  <si>
    <t>dim-kalogeras-kb-lar@schools.ac.cy</t>
  </si>
  <si>
    <t>Κελλιά</t>
  </si>
  <si>
    <t>ΔΗΜΟΤΙΚΟ ΣΧΟΛΕΙΟ ΚΕΛΛΙΩΝ</t>
  </si>
  <si>
    <t>dim-kellia-lar@schools.ac.cy</t>
  </si>
  <si>
    <t>dim-kofinou-lar@schools.ac.cy</t>
  </si>
  <si>
    <t>Γρηγόρη Αυξεντίου 11</t>
  </si>
  <si>
    <t>dim-maroni-lar@schools.ac.cy</t>
  </si>
  <si>
    <t>Ξυλοτύμβου Β΄</t>
  </si>
  <si>
    <t>dim-xylotymvou2-lar@schools.ac.cy</t>
  </si>
  <si>
    <t>Πυργά</t>
  </si>
  <si>
    <t>ΔΗΜΟΤΙΚΟ ΣΧΟΛΕΙΟ ΠΥΡΓΩΝ</t>
  </si>
  <si>
    <t>dim-pyrga-lar@schools.ac.cy</t>
  </si>
  <si>
    <t>Τερσεφάνου</t>
  </si>
  <si>
    <t>ΔΗΜΟΤΙΚΟ ΣΧΟΛΕΙΟ ΤΕΡΣΕΦΑΝΟΥ</t>
  </si>
  <si>
    <t>dim-tersefanou-lar@schools.ac.cy</t>
  </si>
  <si>
    <t>Τόχνη</t>
  </si>
  <si>
    <t>ΔΗΜΟΤΙΚΟ ΣΧΟΛΕΙΟ ΤΟΧΝΗΣ</t>
  </si>
  <si>
    <t>dim-tochni-lar@schools.ac.cy</t>
  </si>
  <si>
    <t>Τρούλλοι</t>
  </si>
  <si>
    <t>ΔΗΜΟΤΙΚΟ ΣΧΟΛΕΙΟ ΤΡΟΥΛΛΩΝ</t>
  </si>
  <si>
    <t>Πλατεία Δηµοτικού Σχολείου</t>
  </si>
  <si>
    <t>dim-troulloi-lar@schools.ac.cy</t>
  </si>
  <si>
    <t>Παναγιώτη Αμυγδάλη 13</t>
  </si>
  <si>
    <t>dim-choirokoitia-lar@schools.ac.cy</t>
  </si>
  <si>
    <t>Ψευδάς</t>
  </si>
  <si>
    <t>ΔΗΜΟΤΙΚΟ ΣΧΟΛΕΙΟ ΨΕΥΔΑ</t>
  </si>
  <si>
    <t>dim-psevdas-lar@schools.ac.cy</t>
  </si>
  <si>
    <t>Άγιος Αμβρόσιος</t>
  </si>
  <si>
    <t>ΔΗΜΟΤΙΚΟ ΣΧΟΛΕΙΟ ΑΓΙΟΥ ΑΜΒΡΟΣΙΟΥ</t>
  </si>
  <si>
    <t>Ιωάννη Ορφανίδη 31</t>
  </si>
  <si>
    <t>dim-ag-amvrosios-lem@schools.ac.cy</t>
  </si>
  <si>
    <t>Άγιος Τύχων</t>
  </si>
  <si>
    <t>ΔΗΜΟΤΙΚΟ ΣΧΟΛΕΙΟ ΑΓΙΟΥ ΤΥΧΩΝΑ</t>
  </si>
  <si>
    <t>Γρίβα Διγενή 58</t>
  </si>
  <si>
    <t>dim-ag-tychonas-lem@schools.ac.cy</t>
  </si>
  <si>
    <t>dim-asgata-lem@schools.ac.cy</t>
  </si>
  <si>
    <t>Ασώματος</t>
  </si>
  <si>
    <t>ΔΗΜΟΤΙΚΟ ΣΧΟΛΕΙΟ ΑΣΩΜΑΤΟΥ</t>
  </si>
  <si>
    <t>Αγίου Νικολάου 2</t>
  </si>
  <si>
    <t>dim-asomatos-lem@schools.ac.cy</t>
  </si>
  <si>
    <t>Ηρούλα Παπαθεοδούλου</t>
  </si>
  <si>
    <t>Ριζοκαρπάσου</t>
  </si>
  <si>
    <t>dim-avdimou-lem@schools.ac.cy</t>
  </si>
  <si>
    <t>Σπύρος Δημοφάνους</t>
  </si>
  <si>
    <t>dim-apsiou-lem@schools.ac.cy</t>
  </si>
  <si>
    <t>Άντρη Φιλιππίδου-Χρίστου</t>
  </si>
  <si>
    <t>Λεωφόρος Πανιώτη 2</t>
  </si>
  <si>
    <t>dim-germasogeia-lem@schools.ac.cy</t>
  </si>
  <si>
    <t>Τριών Ιεραρχών 10</t>
  </si>
  <si>
    <t>dim-kalo-chorio-lem@schools.ac.cy</t>
  </si>
  <si>
    <t>Αγίου Γεωργίου 45</t>
  </si>
  <si>
    <t>dim-pano-kivides-lem@schools.ac.cy</t>
  </si>
  <si>
    <t>dim-lemesos11-kb-lem@schools.ac.cy</t>
  </si>
  <si>
    <t>Λεμεσός ΙΔ΄ - Μέσα Γειτονιάς</t>
  </si>
  <si>
    <t>ΔΗΜΟΤΙΚΟ ΣΧΟΛΕΙΟ ΛΕΜΕΣΟΥ ΙΔ' - ΜΕΣΑ ΓΕΙΤΟΝΙΑΣ</t>
  </si>
  <si>
    <t>dim-lemesos14-lem@schools.ac.cy</t>
  </si>
  <si>
    <t>4156 Κάτω Πολεµίδια</t>
  </si>
  <si>
    <t>ΔΗΜΟΤΙΚΟ ΣΧΟΛΕΙΟ ΛΕΜΕΣΟΥ ΙΗ' - ΑΓΙΟΥ ΑΝΤΩΝΙΟΥ</t>
  </si>
  <si>
    <t>dim-lemesos18-lem@schools.ac.cy</t>
  </si>
  <si>
    <t>Λεμεσός ΚΕ΄ - Εκάλης</t>
  </si>
  <si>
    <t>ΔΗΜΟΤΙΚΟ ΣΧΟΛΕΙΟ ΛΕΜΕΣΟΥ ΚΕ' - ΕΚΑΛΗΣ</t>
  </si>
  <si>
    <t>Ελένη Κωστή</t>
  </si>
  <si>
    <t>dim-lemesos25-lem@schools.ac.cy</t>
  </si>
  <si>
    <t>Αγάθη Γεωργιάδου</t>
  </si>
  <si>
    <t>dim-mouttagiaka-lem@schools.ac.cy</t>
  </si>
  <si>
    <t>Δημήτρης Κυπριανού</t>
  </si>
  <si>
    <t>4540 Παραµύθα</t>
  </si>
  <si>
    <t>dim-paramytha-spitali-lem@schools.ac.cy</t>
  </si>
  <si>
    <t>Αγίας Μαρίνας 2</t>
  </si>
  <si>
    <t>dim-pachna-lem@schools.ac.cy</t>
  </si>
  <si>
    <t>Σωτήρη Τσαγγάρη 1</t>
  </si>
  <si>
    <t>dim-pelendri-lem@schools.ac.cy</t>
  </si>
  <si>
    <t>Πεντάκωμο</t>
  </si>
  <si>
    <t>Παναγίας Νεοφορούσας 4</t>
  </si>
  <si>
    <t>dim-pentakomo-lem@schools.ac.cy</t>
  </si>
  <si>
    <t>Κυριακή Τσαγγαρίδου (ΒΔ)</t>
  </si>
  <si>
    <t>dim-kato-polemidia1-lem@schools.ac.cy</t>
  </si>
  <si>
    <t>4047 Ποταµός Γερµασόγειας</t>
  </si>
  <si>
    <t>dim-potamos-germasogeias1-lem@schools.ac.cy</t>
  </si>
  <si>
    <t>Πύργος</t>
  </si>
  <si>
    <t>ΔΗΜΟΤΙΚΟ ΣΧΟΛΕΙΟ ΠΥΡΓΟΥ</t>
  </si>
  <si>
    <t>Αγίας Μαρίνας 24</t>
  </si>
  <si>
    <t>dim-pyrgos-lem@schools.ac.cy</t>
  </si>
  <si>
    <t>Σούνι-Ζανακιά</t>
  </si>
  <si>
    <t>Ανδρέα Βλάμη 1</t>
  </si>
  <si>
    <t>4717 Σούνι Ζανακιά</t>
  </si>
  <si>
    <t>dim-souni-zanakia-lem@schools.ac.cy</t>
  </si>
  <si>
    <t>Τραχώνι Β΄</t>
  </si>
  <si>
    <t>ΔΗΜΟΤΙΚΟ ΣΧΟΛΕΙΟ ΤΡΑΧΩΝΙΟΥ Β΄</t>
  </si>
  <si>
    <t>Πενταδακτύλου</t>
  </si>
  <si>
    <t>dim-trachoni2-lem@schools.ac.cy</t>
  </si>
  <si>
    <t>Αγία Βαρβάρα</t>
  </si>
  <si>
    <t>ΔΗΜΟΤΙΚΟ ΣΧΟΛΕΙΟ ΑΓΙΑΣ ΒΑΡΒΑΡΑΣ</t>
  </si>
  <si>
    <t>Ευάγγελος Μουζούρης</t>
  </si>
  <si>
    <t>dim-ag-varvara-lef@schools.ac.cy</t>
  </si>
  <si>
    <t>Αγία Μαρίνα (ΚΒ)</t>
  </si>
  <si>
    <t>ΔΗΜΟΤΙΚΟ ΣΧΟΛΕΙΟ ΑΓΙΑΣ ΜΑΡΙΝΑΣ (ΚΒ)</t>
  </si>
  <si>
    <t>Θεοδώρα Καραμανή-Γεωργίου</t>
  </si>
  <si>
    <t>dim-ag-marina-kb-lef@schools.ac.cy</t>
  </si>
  <si>
    <t>dim-ag-marina-xyliatou-lef@schools.ac.cy</t>
  </si>
  <si>
    <t>Άγιος Ανδρέας (ΚΒ)</t>
  </si>
  <si>
    <t>ΔΗΜΟΤΙΚΟ ΣΧΟΛΕΙΟ ΑΓΙΟΥ ΑΝΔΡΕΑ (ΚΒ)</t>
  </si>
  <si>
    <t>Αγίου Παύλου και Κωνσταντίνου Κοντού</t>
  </si>
  <si>
    <t>dim-ag-andreas-kb-lef@schools.ac.cy</t>
  </si>
  <si>
    <t>Άγιος Βασίλειος (ΚΒ)</t>
  </si>
  <si>
    <t>ΔΗΜΟΤΙΚΟ ΣΧΟΛΕΙΟ ΑΓΙΟΥ ΒΑΣΙΛΕΙΟΥ (ΚΒ)</t>
  </si>
  <si>
    <t>Χαράλαμπος Ιωαννίδης</t>
  </si>
  <si>
    <t>dim-ag-vasileios-kb-lef@schools.ac.cy</t>
  </si>
  <si>
    <t xml:space="preserve">Άγιος Δημήτριος </t>
  </si>
  <si>
    <t>ΔΗΜΟΤΙΚΟ ΣΧΟΛΕΙΟ ΑΓΙΟΥ ΔΗΜΗΤΡΙΟΥ</t>
  </si>
  <si>
    <t>dim-ag-dimitrios-lef@schools.ac.cy</t>
  </si>
  <si>
    <t>Άγιος Επιφάνιος</t>
  </si>
  <si>
    <t>ΔΗΜΟΤΙΚΟ ΣΧΟΛΕΙΟ ΑΓΙΟΥ ΕΠΙΦΑΝΙΟΥ</t>
  </si>
  <si>
    <t>Χριστοφόρου Κωνσταντίνου 2</t>
  </si>
  <si>
    <t>dim-ag-epifanios-lef@schools.ac.cy</t>
  </si>
  <si>
    <t>ΔΗΜΟΤΙΚΟ ΣΧΟΛΕΙΟ ΑΓΙΟΥ ΚΑΣΣΙΑΝΟΥ</t>
  </si>
  <si>
    <t>Φλώρα Κεπόλα-Τσιόλα</t>
  </si>
  <si>
    <t>dim-ag-kassianos-lef@schools.ac.cy</t>
  </si>
  <si>
    <t>Γιωργούλα Σκορδή</t>
  </si>
  <si>
    <t>dim-ag-maronas-lef@schools.ac.cy</t>
  </si>
  <si>
    <t>Άγιος Σπυρίδωνας</t>
  </si>
  <si>
    <t>ΔΗΜΟΤΙΚΟ ΣΧΟΛΕΙΟ ΑΓΙΟΥ ΣΠΥΡΙΔΩΝΑ</t>
  </si>
  <si>
    <t>dim-ag-spyridonas-lef@schools.ac.cy</t>
  </si>
  <si>
    <t>Αγλαντζιά Δ΄ (ΚΒ)</t>
  </si>
  <si>
    <t>ΔΗΜΟΤΙΚΟ ΣΧΟΛΕΙΟ ΑΓΛΑΝΤΖΙΑΣ Δ' (ΚΒ)</t>
  </si>
  <si>
    <t>dim-aglantzia4-kb-lef@schools.ac.cy</t>
  </si>
  <si>
    <t>Αγλαντζιά Στ΄</t>
  </si>
  <si>
    <t>dim-aglantzia6-lef@schools.ac.cy</t>
  </si>
  <si>
    <t>Αλάμπρα</t>
  </si>
  <si>
    <t>ΔΗΜΟΤΙΚΟ ΣΧΟΛΕΙΟ ΑΛΑΜΠΡΑΣ</t>
  </si>
  <si>
    <t>Καλομοίρα Ιωάννου</t>
  </si>
  <si>
    <t>dim-alambra-lef@schools.ac.cy</t>
  </si>
  <si>
    <t>Αναλιόντας</t>
  </si>
  <si>
    <t>ΔΗΜΟΤΙΚΟ ΣΧΟΛΕΙΟ ΑΝΑΛΙΟΝΤΑ</t>
  </si>
  <si>
    <t>Αντιγόνη Βιολάρη (ΒΔ)</t>
  </si>
  <si>
    <t>dim-analiontas-lef@schools.ac.cy</t>
  </si>
  <si>
    <t>dim-anthoupoli-kb-lef@schools.ac.cy</t>
  </si>
  <si>
    <t>Απόστολος Βαρνάβας</t>
  </si>
  <si>
    <t>ΔΗΜΟΤΙΚΟ ΣΧΟΛΕΙΟ ΑΠΟΣΤΟΛΟΥ ΒΑΡΝΑΒΑ</t>
  </si>
  <si>
    <t>Βασίλειος Γεωργιάδης</t>
  </si>
  <si>
    <t>dim-ap-varnavas-lef@schools.ac.cy</t>
  </si>
  <si>
    <t>Μιχαήλ Μιχαήλ</t>
  </si>
  <si>
    <t>dim-asinou-lef@schools.ac.cy</t>
  </si>
  <si>
    <t>Αστρομερίτης</t>
  </si>
  <si>
    <t>ΔΗΜΟΤΙΚΟ ΣΧΟΛΕΙΟ ΑΣΤΡΟΜΕΡΙΤΗ</t>
  </si>
  <si>
    <t>Έλενα Λειβαδιώτου</t>
  </si>
  <si>
    <t>dim-astromeritis-lef@schools.ac.cy</t>
  </si>
  <si>
    <t>Γέρι Α΄</t>
  </si>
  <si>
    <t>Γιωργούλα Πασιαρδή</t>
  </si>
  <si>
    <t>dim-geri1-lef@schools.ac.cy</t>
  </si>
  <si>
    <t>Δάλι Α΄</t>
  </si>
  <si>
    <t>ΔΗΜΟΤΙΚΟ ΣΧΟΛΕΙΟ ΔΑΛΙΟΥ Α'</t>
  </si>
  <si>
    <t>dim-dali1-lef@schools.ac.cy</t>
  </si>
  <si>
    <t>Δάλι Β΄</t>
  </si>
  <si>
    <t>dim-dali2-lef@schools.ac.cy</t>
  </si>
  <si>
    <t>Έγκωμη Α΄ (ΚΒ)</t>
  </si>
  <si>
    <t>ΔΗΜΟΤΙΚΟ ΣΧΟΛΕΙΟ ΕΓΚΩΜΗΣ Α' (ΚΒ)</t>
  </si>
  <si>
    <t>dim-egkomi1-kb-lef@schools.ac.cy</t>
  </si>
  <si>
    <t>Έγκωμη Β΄</t>
  </si>
  <si>
    <t>ΔΗΜΟΤΙΚΟ ΣΧΟΛΕΙΟ ΕΓΚΩΜΗΣ Β'</t>
  </si>
  <si>
    <t>Στέλιος Ιωαννίδης</t>
  </si>
  <si>
    <t>dim-egkomi2-lef@schools.ac.cy</t>
  </si>
  <si>
    <t>ΔΗΜΟΤΙΚΟ ΣΧΟΛΕΙΟ ΕΛΕΝΕΙΟΝ</t>
  </si>
  <si>
    <t>dim-eleneion-lef@schools.ac.cy</t>
  </si>
  <si>
    <t>Εργάτες</t>
  </si>
  <si>
    <t>ΔΗΜΟΤΙΚΟ ΣΧΟΛΕΙΟ ΕΡΓΑΤΩΝ</t>
  </si>
  <si>
    <t>Παναγιώτης Ευσταθίου</t>
  </si>
  <si>
    <t>Γρίβα Διγενή 5-7</t>
  </si>
  <si>
    <t>dim-ergates-lef@schools.ac.cy</t>
  </si>
  <si>
    <t>Κούλλα Χριστοδούλου</t>
  </si>
  <si>
    <t>Γρίβα Διγενή 2</t>
  </si>
  <si>
    <t>dim-evrychou-lef@schools.ac.cy</t>
  </si>
  <si>
    <t>dim-kakopetria-lef@schools.ac.cy</t>
  </si>
  <si>
    <t>Καλό Χωριό Ορεινής</t>
  </si>
  <si>
    <t>ΔΗΜΟΤΙΚΟ ΣΧΟΛΕΙΟ ΚΑΛΟΥ ΧΩΡΙΟΥ ΟΡΕΙΝΗΣ</t>
  </si>
  <si>
    <t>dim-kalo-chorio-oreinis-lef@schools.ac.cy</t>
  </si>
  <si>
    <t>Εθνομάρτυρα Κυπριανού 2</t>
  </si>
  <si>
    <t>dim-kampia-lef@schools.ac.cy</t>
  </si>
  <si>
    <t>dim-kampos-lef@schools.ac.cy</t>
  </si>
  <si>
    <t>Κοράκου</t>
  </si>
  <si>
    <t>ΔΗΜΟΤΙΚΟ ΣΧΟΛΕΙΟ ΚΟΡΑΚΟΥ</t>
  </si>
  <si>
    <t>Μύριαμ Σεργίου-Τσολάκη</t>
  </si>
  <si>
    <t>Παιδείας 4</t>
  </si>
  <si>
    <t>dim-korakou-lef@schools.ac.cy</t>
  </si>
  <si>
    <t>Λακατάμεια Β΄ - Αγίου Μάμα</t>
  </si>
  <si>
    <t>ΔΗΜΟΤΙΚΟ ΣΧΟΛΕΙΟ ΛΑΚΑΤΑΜΕΙΑΣ Β' - ΑΓΙΟΥ ΜΑΜΑ</t>
  </si>
  <si>
    <t>dim-lakatameia2-lef@schools.ac.cy</t>
  </si>
  <si>
    <t>Λακατάμεια Γ΄ - Αγίου Γεωργίου</t>
  </si>
  <si>
    <t>ΔΗΜΟΤΙΚΟ ΣΧΟΛΕΙΟ ΛΑΚΑΤΑΜΕΙΑΣ Γ' - ΑΓΙΟΥ ΓΕΩΡΓΙΟΥ</t>
  </si>
  <si>
    <t>Κωνσταντίνος Μιχαήλ</t>
  </si>
  <si>
    <t>dim-lakatameia3-lef@schools.ac.cy</t>
  </si>
  <si>
    <t>Λακατάμεια Δ΄ - Αγίου Νεοφύτου</t>
  </si>
  <si>
    <t>ΔΗΜΟΤΙΚΟ ΣΧΟΛΕΙΟ ΛΑΚΑΤΑΜΕΙΑΣ Δ' - ΑΓΙΟΥ ΝΕΟΦΥΤΟΥ</t>
  </si>
  <si>
    <t>dim-lakatameia4-lef@schools.ac.cy</t>
  </si>
  <si>
    <t>dim-latsia1-lef@schools.ac.cy</t>
  </si>
  <si>
    <t>Ελένη Αναστασίου</t>
  </si>
  <si>
    <t>dim-latsia3-lef@schools.ac.cy</t>
  </si>
  <si>
    <t>Χρυστάλλα Μιχαήλ</t>
  </si>
  <si>
    <t>dim-lythrodontas-lef@schools.ac.cy</t>
  </si>
  <si>
    <t>Λύμπια</t>
  </si>
  <si>
    <t>ΔΗΜΟΤΙΚΟ ΣΧΟΛΕΙΟ ΛΥΜΠΙΩΝ</t>
  </si>
  <si>
    <t>dim-lympia-lef@schools.ac.cy</t>
  </si>
  <si>
    <t>Μακεδονίτισσα Α΄</t>
  </si>
  <si>
    <t>ΔΗΜΟΤΙΚΟ ΣΧΟΛΕΙΟ ΜΑΚΕΔΟΝΙΤΙΣΣΑΣ Α'</t>
  </si>
  <si>
    <t>Ελένη Βασιλειάδου</t>
  </si>
  <si>
    <t>Μακεδονιτίσσης 17</t>
  </si>
  <si>
    <t>dim-makedonitissa1-lef@schools.ac.cy</t>
  </si>
  <si>
    <t>Μακεδονίτισσα Β΄</t>
  </si>
  <si>
    <t>ΔΗΜΟΤΙΚΟ ΣΧΟΛΕΙΟ ΜΑΚΕΔΟΝΙΤΙΣΣΑΣ Β'</t>
  </si>
  <si>
    <t>dim-makedonitissa2-lef@schools.ac.cy</t>
  </si>
  <si>
    <t>Μακεδονίτισσα Γ΄ - Στυλιανού Λένα</t>
  </si>
  <si>
    <t>ΔΗΜΟΤΙΚΟ ΣΧΟΛΕΙΟ ΜΑΚΕΔΟΝΙΤΙΣΣΑΣ Γ'- ΣΤΥΛΙΑΝΟΥ ΛΕΝΑ</t>
  </si>
  <si>
    <t>Σπυρίδωνα Νόμπελη 3</t>
  </si>
  <si>
    <t>2416 Έγκωμη</t>
  </si>
  <si>
    <t>dim-makedonitissa3-lef@schools.ac.cy</t>
  </si>
  <si>
    <t>Μαλούντα</t>
  </si>
  <si>
    <t>ΔΗΜΟΤΙΚΟ ΣΧΟΛΕΙΟ ΜΑΛΟΥΝΤΑΣ</t>
  </si>
  <si>
    <t>Φώτη Πίττα 8</t>
  </si>
  <si>
    <t>dim-malounta-lef@schools.ac.cy</t>
  </si>
  <si>
    <t>Μάμμαρη</t>
  </si>
  <si>
    <t>ΔΗΜΟΤΙΚΟ ΣΧΟΛΕΙΟ ΜΑΜΜΑΡΩΝ</t>
  </si>
  <si>
    <t>Έλενα Περικλέους</t>
  </si>
  <si>
    <t>2679 Μάµµαρη</t>
  </si>
  <si>
    <t>dim-mammari-lef@schools.ac.cy</t>
  </si>
  <si>
    <t>Μένικο</t>
  </si>
  <si>
    <t>ΔΗΜΟΤΙΚΟ ΣΧΟΛΕΙΟ ΜΕΝΙΚΟΥ</t>
  </si>
  <si>
    <t>Μυρούλα Κυπριανού - Ζαντή</t>
  </si>
  <si>
    <t>Μάνας των Παίδων</t>
  </si>
  <si>
    <t>dim-meniko-lef@schools.ac.cy</t>
  </si>
  <si>
    <t>Ορούντα</t>
  </si>
  <si>
    <t>ΔΗΜΟΤΙΚΟ ΣΧΟΛΕΙΟ ΟΡΟΥΝΤΑΣ</t>
  </si>
  <si>
    <t>dim-orounta-lef@schools.ac.cy</t>
  </si>
  <si>
    <t>ΔΗΜΟΤΙΚΟ ΣΧΟΛΕΙΟ ΠΕΡΑ ΧΩΡΙΟΥ ΝΗΣΟΥ Α'</t>
  </si>
  <si>
    <t>dim-nisou1-lef@schools.ac.cy</t>
  </si>
  <si>
    <t>dim-nisou2-lef@schools.ac.cy</t>
  </si>
  <si>
    <t>Ποταμιά</t>
  </si>
  <si>
    <t>ΔΗΜΟΤΙΚΟ ΣΧΟΛΕΙΟ ΠΟΤΑΜΙΑΣ</t>
  </si>
  <si>
    <t>Φιλίας 18</t>
  </si>
  <si>
    <t>dim-potamia-lef@schools.ac.cy</t>
  </si>
  <si>
    <t>Σια</t>
  </si>
  <si>
    <t>ΔΗΜΟΤΙΚΟ ΣΧΟΛΕΙΟ ΣΙΑΣ</t>
  </si>
  <si>
    <t>dim-sia-lef@schools.ac.cy</t>
  </si>
  <si>
    <t>ΔΗΜΟΤΙΚΟ ΣΧΟΛΕΙΟ ΦΑΝΕΡΩΜΕΝΗΣ</t>
  </si>
  <si>
    <t>dim-faneromeni-lef@schools.ac.cy</t>
  </si>
  <si>
    <t>dim-farmakas-lef@schools.ac.cy</t>
  </si>
  <si>
    <t>Χρίστος Τσουρής</t>
  </si>
  <si>
    <t>dim-kornesios-lef@schools.ac.cy</t>
  </si>
  <si>
    <t>Ψιμολόφου</t>
  </si>
  <si>
    <t>ΔΗΜΟΤΙΚΟ ΣΧΟΛΕΙΟ ΨΙΜΟΛΟΦΟΥ</t>
  </si>
  <si>
    <t>Άννα Βούργια-Προδρόμου</t>
  </si>
  <si>
    <t>Κυριάκου Μάτση 20</t>
  </si>
  <si>
    <t>dim-psimolofou-lef@schools.ac.cy</t>
  </si>
  <si>
    <t>Αναρίτα</t>
  </si>
  <si>
    <t>ΔΗΜΟΤΙΚΟ ΣΧΟΛΕΙΟ ΑΝΑΡΙΤΑΣ</t>
  </si>
  <si>
    <t>dim-anarita-paf@schools.ac.cy</t>
  </si>
  <si>
    <t>dim-giolou-paf@schools.ac.cy</t>
  </si>
  <si>
    <t>ΔΗΜΟΤΙΚΟ ΣΧΟΛΕΙΟ ΜΑΝΔΡΙΩΝ</t>
  </si>
  <si>
    <t>dim-mandria-paf@schools.ac.cy</t>
  </si>
  <si>
    <t>Πάφος Α΄- Νεοφύτειο</t>
  </si>
  <si>
    <t>ΔΗΜΟΤΙΚΟ ΣΧΟΛΕΙΟ ΠΑΦΟΥ Α' - ΝΕΟΦΥΤΕΙΟ</t>
  </si>
  <si>
    <t>dim-pafos1-paf@schools.ac.cy</t>
  </si>
  <si>
    <t>ΔΗΜΟΤΙΚΟ ΣΧΟΛΕΙΟ ΠΑΦΟΥ Δ' - ΚΑΤΩ ΠΕΡΒΟΛΙΩΝ</t>
  </si>
  <si>
    <t>8046 Πάφος</t>
  </si>
  <si>
    <t>dim-pafos4-paf@schools.ac.cy</t>
  </si>
  <si>
    <t>Μαρία Γρηγοριάδου</t>
  </si>
  <si>
    <t>8016 Πάφος</t>
  </si>
  <si>
    <t>dim-pafos5-paf@schools.ac.cy</t>
  </si>
  <si>
    <t>ΔΗΜΟΤΙΚΟ ΣΧΟΛΕΙΟ ΠΑΦΟΥ Ζ' - ΑΓΙΟΥ ΚΕΝΔΕΑ</t>
  </si>
  <si>
    <t>8010 Πάφος</t>
  </si>
  <si>
    <t>dim-pafos7-paf@schools.ac.cy</t>
  </si>
  <si>
    <t>Πάφος ΙΓ΄</t>
  </si>
  <si>
    <t>Μητροπολίτη Ιάκωβου Αντζουλάτου</t>
  </si>
  <si>
    <t>8036 Πάφος</t>
  </si>
  <si>
    <t>dim-pafos13-paf@schools.ac.cy</t>
  </si>
  <si>
    <t>ΔΗΜΟΤΙΚΟ ΣΧΟΛΕΙΟ ΠΑΦΟΥ ΣΤ' - ΚΑΤΩ ΠΑΦΟΥ</t>
  </si>
  <si>
    <t>8041 Πάφος</t>
  </si>
  <si>
    <t>dim-pafos6-paf@schools.ac.cy</t>
  </si>
  <si>
    <t>dim-pomos-paf@schools.ac.cy</t>
  </si>
  <si>
    <t>Θεοδόσης Χριστοδούλου (ΒΔ)</t>
  </si>
  <si>
    <t>dim-stroumpi-paf@schools.ac.cy</t>
  </si>
  <si>
    <t>Τάλα</t>
  </si>
  <si>
    <t>ΔΗΜΟΤΙΚΟ ΣΧΟΛΕΙΟ ΤΑΛΑΣ</t>
  </si>
  <si>
    <t>Μιλτιάδη Στυλιανού</t>
  </si>
  <si>
    <t>dim-tala-paf@schools.ac.cy</t>
  </si>
  <si>
    <t>Γρηγόρη Αυξεντίου 74</t>
  </si>
  <si>
    <t>dim-tsada-koili-paf@schools.ac.cy</t>
  </si>
  <si>
    <t>Παναγιώτης Χριστοδούλου (ΒΔ)</t>
  </si>
  <si>
    <t>dim-choletria-paf@schools.ac.cy</t>
  </si>
  <si>
    <t>Επαρχία:</t>
  </si>
  <si>
    <t>Τηλ.:</t>
  </si>
  <si>
    <t>Φαξ:</t>
  </si>
  <si>
    <t>Ηλεκτρονικό ταχυδρομείο:</t>
  </si>
  <si>
    <t>Διεύθυνση:</t>
  </si>
  <si>
    <t>Ταχ.Τομέας:</t>
  </si>
  <si>
    <t>Ημερομηνία:</t>
  </si>
  <si>
    <t>Υπογραφή Διευθυντή/ντριας</t>
  </si>
  <si>
    <t>Γιώργος Φλουρής</t>
  </si>
  <si>
    <t>Αγίου Δηµητρίου 45</t>
  </si>
  <si>
    <t>Μαρία Καλλή-Χατζηλουκά</t>
  </si>
  <si>
    <t>Τασούλα Ζαλιστή-Περατικού</t>
  </si>
  <si>
    <t>Καλοδότη Σολομωνίδου</t>
  </si>
  <si>
    <t>Βασιλική Αντωνίου</t>
  </si>
  <si>
    <t>Ελεάνα Στυλιανού-Γαβριηλίδου</t>
  </si>
  <si>
    <t>ΔΗΜΟΤΙΚΟ ΣΧΟΛΕΙΟ ΑΡΑΔΙΠΠΟΥ Ε΄ - ΑΓΙΩΝ ΑΥΞΕΝΤΙΟΥ ΚΑΙ ΕΥΣΤΑΘΙΟΥ</t>
  </si>
  <si>
    <t>Αθανασία Ματσάγκου-Χατζηττοφή</t>
  </si>
  <si>
    <t>dim-aradippou5-lar@schools.ac.cy</t>
  </si>
  <si>
    <t>Λύσης 17</t>
  </si>
  <si>
    <t>Ευφροσύνη Κωνσταντίνου</t>
  </si>
  <si>
    <t>Τιμίου Σταυρού 1</t>
  </si>
  <si>
    <t>Κυριάκος Ματσάγκος</t>
  </si>
  <si>
    <t>Στέλιος Αγαπίου</t>
  </si>
  <si>
    <t>Ευτυχία Δρουσιώτου-Ματσάγκου</t>
  </si>
  <si>
    <t>Ορμίδεια Α΄</t>
  </si>
  <si>
    <t>Ορμίδεια Β΄</t>
  </si>
  <si>
    <t>Μιχάλης Πόλης</t>
  </si>
  <si>
    <t>Μάριος Πογιατζής</t>
  </si>
  <si>
    <t>Χριστοφής Χριστοφόρου</t>
  </si>
  <si>
    <t>Ιωάννης Νάτσιος</t>
  </si>
  <si>
    <t>ΔΗΜΟΤΙΚΟ ΣΧΟΛΕΙΟ ΛΕΜΕΣΟΥ Κ' - ΑΓΙΟΥ ΠΑΝΤΕΛΕΗΜΟΝΑ</t>
  </si>
  <si>
    <t>Σοφία Σπύρου-Ταραπουλούζη</t>
  </si>
  <si>
    <t>Μαρία Μήτρου</t>
  </si>
  <si>
    <t>Μάρθα Δημητρίου</t>
  </si>
  <si>
    <t>Κάτω Πολεμίδια  Α΄ - Παναγίας Ευαγγελίστριας</t>
  </si>
  <si>
    <t>Κάτω Πολεμίδια Β΄ - Αγίου Γεωργίου</t>
  </si>
  <si>
    <t>Κάτω Πολεμίδια ΙΕ΄ (Κ.Β) - Αγίου Νεοφύτου</t>
  </si>
  <si>
    <t>Κάτω Πολεμίδια ΙΖ΄ - Μελίνας Μερκούρη</t>
  </si>
  <si>
    <t>Κάτω Πολεμίδια ΚΔ΄ - Αποστόλου Βαρνάβα</t>
  </si>
  <si>
    <t>Κάτω Πολεμίδια ΚΗ΄ - Αρχαγγέλου Μιχαήλ</t>
  </si>
  <si>
    <t>Βασίλη Μιχαηλίδη 3</t>
  </si>
  <si>
    <t>Ευγενία Γεωργίου</t>
  </si>
  <si>
    <t>Χριστοφής Χριστοφή</t>
  </si>
  <si>
    <t>Όλγα Νικολαΐδου-Γερασιώτη</t>
  </si>
  <si>
    <t>Προφήτη Ηλία 16</t>
  </si>
  <si>
    <t>ΔΗΜΟΤΙΚΟ ΣΧΟΛΕΙΟ ΤΡΙΜΗΚΛΗΝΗΣ (ΠΕΡΙΦΕΡΕΙΑΚΟ ΕΝΙΑΙΟ ΟΛΟΗΜΕΡΟ)</t>
  </si>
  <si>
    <t>Θεοδώρα Μιχαήλ</t>
  </si>
  <si>
    <t>ΔΗΜΟΤΙΚΟ ΣΧΟΛΕΙΟ ΑΓΛΑΝΤΖΙΑΣ Ε΄- ΑΚΗ ΚΛΕΑΝΘΟΥΣ</t>
  </si>
  <si>
    <t>Ευτυχία Παρλά</t>
  </si>
  <si>
    <t>Λυκαβηττός (ΚΒ)</t>
  </si>
  <si>
    <t>Σωτηρούλα Χρυσοστόμου-Βούργια</t>
  </si>
  <si>
    <t>Παναγιώτης Θεοδώρου</t>
  </si>
  <si>
    <t>Γαλάτεια Αθανασίου</t>
  </si>
  <si>
    <t>Πλατεία 28ης Οκτωβρίου</t>
  </si>
  <si>
    <t>Τασούλα Δημοσθένους-Χρυσοστόμου</t>
  </si>
  <si>
    <t>Στέλλα Δαμαλά-Χούνη</t>
  </si>
  <si>
    <t>Ανδρέα και Μιχαλάκη Παπαθωμά 48</t>
  </si>
  <si>
    <t>Χρυσανθέα Πετρίδου</t>
  </si>
  <si>
    <t>ΔΗΜΟΤΙΚΟ ΣΧΟΛΕΙΟ ΑΣΙΝΟΥ (ΠΕΡΙΦΕΡΕΙΑΚΟ)</t>
  </si>
  <si>
    <t>Στέλιος Παφίτης</t>
  </si>
  <si>
    <t>Αγγελική Μιχαήλ (ΒΔ)</t>
  </si>
  <si>
    <t>Ελένη Χατζηγιάννη-Γιάγκου</t>
  </si>
  <si>
    <t>Καμπιά - Εθνομάρτυρα Κυπριανού</t>
  </si>
  <si>
    <t>ΔΗΜΟΤΙΚΟ ΣΧΟΛΕΙΟ ΚΑΜΠΙΩΝ - ΕΘΝΟΜΑΡΤΥΡΑ ΚΥΠΡΙΑΝΟΥ</t>
  </si>
  <si>
    <t>Μαρίνα Πενταρά (ΒΔ)</t>
  </si>
  <si>
    <t>2863 Κάμπος</t>
  </si>
  <si>
    <t>Ελένη Σκουφάρη-Χατζηκυριάκου</t>
  </si>
  <si>
    <t>Μαρία Φωτίου-Νεοφύτου</t>
  </si>
  <si>
    <t>Πολυξένη Χατζηπροκοπίου</t>
  </si>
  <si>
    <t>Κυριάκος Σωφρονίου</t>
  </si>
  <si>
    <t>Πέρα Χωρίο Νήσου Α΄</t>
  </si>
  <si>
    <t>Πέρα Χωρίο Νήσου Β΄</t>
  </si>
  <si>
    <t>Αγγελική Κυριάκου-Κομή</t>
  </si>
  <si>
    <t>ΔΗΜΟΤΙΚΟ ΣΧΟΛΕΙΟ ΤΑΜΑΣΟΥ (ΠΕΡΙΦΕΡΕΙΑΚΟ)</t>
  </si>
  <si>
    <t>Ρένα Νίκου</t>
  </si>
  <si>
    <t>Γεώργιος Ονησίλλου</t>
  </si>
  <si>
    <t>Μανδριά</t>
  </si>
  <si>
    <t>.</t>
  </si>
  <si>
    <t>Δεν  είναι καταχωρημένο</t>
  </si>
  <si>
    <t>(Αίτηση Συμμετοχής)</t>
  </si>
  <si>
    <t>α/α</t>
  </si>
  <si>
    <t>Φύλο</t>
  </si>
  <si>
    <t>Τηλέφωνα επικοινωνίας</t>
  </si>
  <si>
    <t>Παρατηρήσεις / σχόλια διευθυντή/ντριας:</t>
  </si>
  <si>
    <t>Υπογραφή Διευθυντή</t>
  </si>
  <si>
    <t>Υπογραφή Διευθύντριας</t>
  </si>
  <si>
    <t>Υπογραφή Διευθύνοντος</t>
  </si>
  <si>
    <t>Υπογραφή Διευθύνουσας</t>
  </si>
  <si>
    <t>ΥΠΗΡΕΣΙΑ ΚΑΤΑΣΚΗΝΩΣΕΩΝ</t>
  </si>
  <si>
    <t xml:space="preserve">ΔΗΜΟΤΙΚΗΣ ΕΚΠΑΙΔΕΥΣΗΣ  </t>
  </si>
  <si>
    <t xml:space="preserve">ΔΙΕΥΘΥΝΣΗ              </t>
  </si>
  <si>
    <t xml:space="preserve">            ΥΠΟΥΡΓΕΙΟ</t>
  </si>
  <si>
    <t xml:space="preserve"> ΚΥΠΡΙΑΚΗ ΔΗΜΟΚΡΑΤΙΑ</t>
  </si>
  <si>
    <t>Όνομα παιδιού</t>
  </si>
  <si>
    <t>Επίθετο παιδιού</t>
  </si>
  <si>
    <t>ΜΑΘΗΤΕΣ</t>
  </si>
  <si>
    <t>Σχολείο</t>
  </si>
  <si>
    <t>Grammar Junior School</t>
  </si>
  <si>
    <t>Α+Β</t>
  </si>
  <si>
    <t>THE GRAMMAR JUNIOR SCHOOL</t>
  </si>
  <si>
    <t>Άντη Κρανιδιώτου</t>
  </si>
  <si>
    <t>Τ.Θ. 22262</t>
  </si>
  <si>
    <t>1519 Λευκωσία</t>
  </si>
  <si>
    <t>gjs@grammarschool.ac.cy</t>
  </si>
  <si>
    <t>ΔΗΜΟΤΙΚΟ ΣΧΟΛΕΙΟ ΑΓΓΛΙΣΙΔΩΝ</t>
  </si>
  <si>
    <t>Γρίβα Διγενή</t>
  </si>
  <si>
    <t>7571 Αγγλισίδες</t>
  </si>
  <si>
    <t>24432488</t>
  </si>
  <si>
    <t>Λεωφόρος Αγίας Άννας 14</t>
  </si>
  <si>
    <t>7641 Αγία Αννα</t>
  </si>
  <si>
    <t>22533116</t>
  </si>
  <si>
    <t>Παπασταύρου Παπαγαθαγγέλου 14</t>
  </si>
  <si>
    <t>2560 Αγία Βαρβάρα</t>
  </si>
  <si>
    <t>22521793</t>
  </si>
  <si>
    <t>Παναγίας Χρυσελεούσης</t>
  </si>
  <si>
    <t>2059 Στρόβολος</t>
  </si>
  <si>
    <t>22422970</t>
  </si>
  <si>
    <t>ΔΗΜΟΤΙΚΟ ΣΧΟΛΕΙΟ ΑΓΙΑΣ ΜΑΡΙΝΑΣ ΞΥΛΙΑΤΟΥ</t>
  </si>
  <si>
    <t>Αρχιεπισκόπου Μακαρίου Γ΄</t>
  </si>
  <si>
    <t>2772 Αγία Μαρίνα Ξυλιάτου</t>
  </si>
  <si>
    <t>22852600</t>
  </si>
  <si>
    <t>ΔΗΜΟΤΙΚΟ ΣΧΟΛΕΙΟ ΑΓΙΑΣ ΜΑΡΙΝΑΣ ΧΡΥΣΟΧΟΥΣ</t>
  </si>
  <si>
    <t>Γιαννάκη Λαζάρου 19</t>
  </si>
  <si>
    <t>26342405</t>
  </si>
  <si>
    <t>Αγία Νάπα - Αντώνη Τσόκκου</t>
  </si>
  <si>
    <t>ΔΗΜΟΤΙΚΟ ΣΧΟΛΕΙΟ ΑΓΙΑΣ ΝΑΠΑΣ - ΑΝΤΩΝΗ ΤΣΟΚΚΟΥ</t>
  </si>
  <si>
    <t>Ανδριανή Σπαρτιάτη</t>
  </si>
  <si>
    <t>Μιχαήλ Κάσσιαλου 4</t>
  </si>
  <si>
    <t>23721238</t>
  </si>
  <si>
    <t>Τιμόθεος Ευθυμίου</t>
  </si>
  <si>
    <t>6056 Λάρνακα</t>
  </si>
  <si>
    <t>24633188</t>
  </si>
  <si>
    <t>25632801</t>
  </si>
  <si>
    <t>Μιαούλη 3</t>
  </si>
  <si>
    <t>1080 Λευκωσία</t>
  </si>
  <si>
    <t>22445293</t>
  </si>
  <si>
    <t>Χαράλαμπος Λουκά</t>
  </si>
  <si>
    <t>Θεόδωρου Κολοκοτρώνη 25</t>
  </si>
  <si>
    <t>2671 Άγιοι Τριµιθιάς</t>
  </si>
  <si>
    <t>22832880</t>
  </si>
  <si>
    <t>Ερασμία Ιωάννου</t>
  </si>
  <si>
    <t>4106 Άγιος Αθανάσιος</t>
  </si>
  <si>
    <t>25723866</t>
  </si>
  <si>
    <t>Χρίστου Παπαδούρη</t>
  </si>
  <si>
    <t>4107 Άγιος Αθανάσιος</t>
  </si>
  <si>
    <t>4710 Άγιος Αµβρόσιος</t>
  </si>
  <si>
    <t>25942323</t>
  </si>
  <si>
    <t>1100 Λευκωσία</t>
  </si>
  <si>
    <t>22777583</t>
  </si>
  <si>
    <t>Ευγενίας και Θεοδότου 13</t>
  </si>
  <si>
    <t>1060 Λευκωσία</t>
  </si>
  <si>
    <t>22345118</t>
  </si>
  <si>
    <t>Πατριάρχη Γρηγορίου Ε' 5</t>
  </si>
  <si>
    <t>2042 Στρόβολος</t>
  </si>
  <si>
    <t>22421020</t>
  </si>
  <si>
    <t>Αγίου Γεωργίου Κοντού 84</t>
  </si>
  <si>
    <t>6045 Λάρνακα</t>
  </si>
  <si>
    <t>24638150</t>
  </si>
  <si>
    <t>ΔΗΜΟΤΙΚΟ ΣΧΟΛΕΙΟ ΑΓΙΟΥ ΓΕΩΡΓΙΟΥ - ΒΡΥΣΟΥΛΩΝ - ΑΧΕΡΙΤΟΥ</t>
  </si>
  <si>
    <t>Σάββας Πίτσιλλος</t>
  </si>
  <si>
    <t>Λεωφόρος Αχερίτου</t>
  </si>
  <si>
    <t>5522 Βρυσούλες</t>
  </si>
  <si>
    <t>23962335</t>
  </si>
  <si>
    <t>dim-vrysoules-amm@schools.ac.cy</t>
  </si>
  <si>
    <t>Αριστείδη Χαραλάµπους 8</t>
  </si>
  <si>
    <t>2008 Στρόβολος</t>
  </si>
  <si>
    <t>Άγιος Δομέτιος Α΄</t>
  </si>
  <si>
    <t>ΔΗΜΟΤΙΚΟ ΣΧΟΛΕΙΟ ΑΓΙΟΥ ΔΟΜΕΤΙΟΥ Α'</t>
  </si>
  <si>
    <t>Κυριάκου Μάτση 26</t>
  </si>
  <si>
    <t>2368 Άγιος Δοµέτιος</t>
  </si>
  <si>
    <t>dim-ag-dometios1-lef@schools.ac.cy</t>
  </si>
  <si>
    <t>2364 Άγιος Δοµέτιος</t>
  </si>
  <si>
    <t>22819347</t>
  </si>
  <si>
    <t>Ανδρέας Τσολάκης</t>
  </si>
  <si>
    <t>2370 Άγιος Δοµέτιος</t>
  </si>
  <si>
    <t>22878498</t>
  </si>
  <si>
    <t>2610 Άγιος Επιφάνιος</t>
  </si>
  <si>
    <t>22632837</t>
  </si>
  <si>
    <t>7730 Άγιος Θεόδωρος</t>
  </si>
  <si>
    <t>24322333</t>
  </si>
  <si>
    <t>Έλενα Σάββα-Κυριάκου</t>
  </si>
  <si>
    <t>Χαµίτ Μπέη 70</t>
  </si>
  <si>
    <t>6050 Λάρνακα</t>
  </si>
  <si>
    <t>24663268</t>
  </si>
  <si>
    <t>2611 Λευκωσία</t>
  </si>
  <si>
    <t>22633157</t>
  </si>
  <si>
    <t>Βασιλική Κούμα</t>
  </si>
  <si>
    <t>Αντιγόνου 28</t>
  </si>
  <si>
    <t>1016 Λευκωσία</t>
  </si>
  <si>
    <t>22430114</t>
  </si>
  <si>
    <t>ΔΗΜΟΤΙΚΟ ΣΧΟΛΕΙΟ ΑΓΙΟΥ ΛΑΖΑΡΟΥ Α'</t>
  </si>
  <si>
    <t>Λεωφόρος Φανερωµένης</t>
  </si>
  <si>
    <t>6025 Λάρνακα</t>
  </si>
  <si>
    <t>24653598</t>
  </si>
  <si>
    <t>ΔΗΜΟΤΙΚΟ ΣΧΟΛΕΙΟ ΑΓΙΟΥ ΛΑΖΑΡΟΥ Β'</t>
  </si>
  <si>
    <t>Δέσποινα Ελευθερίου-Αντωνίου</t>
  </si>
  <si>
    <t>Οκκουλάρ 38</t>
  </si>
  <si>
    <t>24653177</t>
  </si>
  <si>
    <t>ΔΗΜΟΤΙΚΟ ΣΧΟΛΕΙΟ ΑΓΙΟΥ ΜΑΡΩΝΑ</t>
  </si>
  <si>
    <t>Aγίου Μάρωνα 20</t>
  </si>
  <si>
    <t>2304 Λακατάµεια</t>
  </si>
  <si>
    <t>22383820</t>
  </si>
  <si>
    <t>Λεωφόρος Αριστοφάνους 64</t>
  </si>
  <si>
    <t>2038 Στρόβολος</t>
  </si>
  <si>
    <t>22426433</t>
  </si>
  <si>
    <t>Αγγελική Σταυρίδου</t>
  </si>
  <si>
    <t>4521 Άγιος Τύχωνας</t>
  </si>
  <si>
    <t>25314350</t>
  </si>
  <si>
    <t>Αγλαντζιά Α΄ - Αγίου Γεωργίου</t>
  </si>
  <si>
    <t>ΔΗΜΟΤΙΚΟ ΣΧΟΛΕΙΟ ΑΓΛΑΝΤΖΙΑΣ Α' - ΑΓΙΟΥ ΓΕΩΡΓΙΟΥ</t>
  </si>
  <si>
    <t>Γεώργιου Γρίβα Διγενή 30</t>
  </si>
  <si>
    <t>2108 Αγλαντζιά</t>
  </si>
  <si>
    <t>22333959</t>
  </si>
  <si>
    <t>dim-aglantzia1-lef@schools.ac.cy</t>
  </si>
  <si>
    <t>Λεωφόρος Λάρνακος 10</t>
  </si>
  <si>
    <t>2101 Αγλαντζιά</t>
  </si>
  <si>
    <t>22333653</t>
  </si>
  <si>
    <t>Λεωφόρος Ρ.Ι.Κ.</t>
  </si>
  <si>
    <t>2120 Αγλαντζιά</t>
  </si>
  <si>
    <t>22444373</t>
  </si>
  <si>
    <t>Αγλαντζιά Ε΄ - Άκη Κλεάνθους</t>
  </si>
  <si>
    <t>2114 Αγλαντζιά</t>
  </si>
  <si>
    <t>22330177</t>
  </si>
  <si>
    <t>ΔΗΜΟΤΙΚΟ ΣΧΟΛΕΙΟ ΑΓΛΑΝΤΖΙΑΣ ΣΤ'</t>
  </si>
  <si>
    <t>2103 Αγλαντζιά</t>
  </si>
  <si>
    <t>22338400</t>
  </si>
  <si>
    <t>Τάσου Μάρκου 1</t>
  </si>
  <si>
    <t>2617 Αγροκηπιά</t>
  </si>
  <si>
    <t>22633298</t>
  </si>
  <si>
    <t>ΔΗΜΟΤΙΚΟ ΣΧΟΛΕΙΟ ΑΓΡΟΥ</t>
  </si>
  <si>
    <t>Φώτου Φωτιάδη 4</t>
  </si>
  <si>
    <t>4860 Αγρός</t>
  </si>
  <si>
    <t>25521327</t>
  </si>
  <si>
    <t>7600 Αθηένου</t>
  </si>
  <si>
    <t>Παναγιώτης Παπαμιχαήλ</t>
  </si>
  <si>
    <t>24522322</t>
  </si>
  <si>
    <t>2720 Ακάκι</t>
  </si>
  <si>
    <t>22823895</t>
  </si>
  <si>
    <t>2003 Στρόβολος</t>
  </si>
  <si>
    <t>22378862</t>
  </si>
  <si>
    <t>4640 Ακρωτήρι</t>
  </si>
  <si>
    <t>25952434</t>
  </si>
  <si>
    <t>7572 Αλαµινός</t>
  </si>
  <si>
    <t>24432344</t>
  </si>
  <si>
    <t>Γρηγόρη Αυξεντίου 35</t>
  </si>
  <si>
    <t>2563 Αλάµπρα</t>
  </si>
  <si>
    <t>22521707</t>
  </si>
  <si>
    <t>ΔΗΜΟΤΙΚΟ ΣΧΟΛΕΙΟ ΑΛΕΘΡΙΚΟΥ</t>
  </si>
  <si>
    <t>Σούλα Θεοφάνους</t>
  </si>
  <si>
    <t>Λεωφόρος Γρηγόρη Αυξεντίου 1</t>
  </si>
  <si>
    <t>7570 Αλεθρικό</t>
  </si>
  <si>
    <t>24432788</t>
  </si>
  <si>
    <t>2640 Ανάγεια</t>
  </si>
  <si>
    <t>22621277</t>
  </si>
  <si>
    <t>Γρηγόρη Αυξεντίου 5</t>
  </si>
  <si>
    <t>2641 Αναλιόντας</t>
  </si>
  <si>
    <t>22542618</t>
  </si>
  <si>
    <t>Αρχιεπισκόπου Μακαρίου Γ΄ 25</t>
  </si>
  <si>
    <t>8502 Αναρίτα</t>
  </si>
  <si>
    <t>26422500</t>
  </si>
  <si>
    <t>Δημήτρης Παπαχριστοφόρου</t>
  </si>
  <si>
    <t>7573 Αναφωτίδα</t>
  </si>
  <si>
    <t>24811210</t>
  </si>
  <si>
    <t>Ελευθερίας 37</t>
  </si>
  <si>
    <t>ΔΗΜΟΤΙΚΟ ΣΧΟΛΕΙΟ ΑΝΘΟΥΠΟΛΗΣ (ΚΒ)</t>
  </si>
  <si>
    <t>Μυριάνθη Νικολαΐδου</t>
  </si>
  <si>
    <t>22389409</t>
  </si>
  <si>
    <t xml:space="preserve">Απεσιά (Περιφερειακό Ενιαίο Ολοήμερο)  </t>
  </si>
  <si>
    <t>4541 Απεσιά</t>
  </si>
  <si>
    <t>25542843</t>
  </si>
  <si>
    <t>Τριών Ιεραρχών 8</t>
  </si>
  <si>
    <t>2015 Στρόβολος</t>
  </si>
  <si>
    <t>22424365</t>
  </si>
  <si>
    <t>ΔΗΜΟΤΙΚΟ ΣΧΟΛΕΙΟ ΑΠΟΣΤΟΛΟΥ ΛΟΥΚΑ</t>
  </si>
  <si>
    <t>2051 Στρόβολος</t>
  </si>
  <si>
    <t>ΔΗΜΟΤΙΚΟ ΣΧΟΛΕΙΟ ΑΡΑΔΙΠΠΟΥ Α'</t>
  </si>
  <si>
    <t>Χρίστος Γιώρκας</t>
  </si>
  <si>
    <t>Αρχιεπισκόπου Μακαρίου Γ΄ 32</t>
  </si>
  <si>
    <t>7104 Αραδίππου</t>
  </si>
  <si>
    <t>24533662</t>
  </si>
  <si>
    <t>ΔΗΜΟΤΙΚΟ ΣΧΟΛΕΙΟ ΑΡΑΔΙΠΠΟΥ Β'</t>
  </si>
  <si>
    <t>Γιάννης Φαλάς</t>
  </si>
  <si>
    <t>7103 Αραδίππου</t>
  </si>
  <si>
    <t>24530388</t>
  </si>
  <si>
    <t>25ης Μαρτίου 63</t>
  </si>
  <si>
    <t>24532344</t>
  </si>
  <si>
    <t>Έλλη Τσιαμπάση-Παντελή</t>
  </si>
  <si>
    <t>Οµήρου 171</t>
  </si>
  <si>
    <t>7102 Αραδίππου</t>
  </si>
  <si>
    <t>24533600</t>
  </si>
  <si>
    <t>7100 Αραδίππου</t>
  </si>
  <si>
    <t>24824411</t>
  </si>
  <si>
    <t>ΔΗΜΟΤΙΚΟ ΣΧΟΛΕΙΟ ΑΡΓΑΚΑΣ</t>
  </si>
  <si>
    <t>Αρχιεπισκόπου Μακαρίου Γ΄ 160</t>
  </si>
  <si>
    <t>8873 Αργάκα Πάνω</t>
  </si>
  <si>
    <t>26323277</t>
  </si>
  <si>
    <t>Αγίου Γεωργίου 3</t>
  </si>
  <si>
    <t>2614 Αρεδιού</t>
  </si>
  <si>
    <t>22632020</t>
  </si>
  <si>
    <t>Αγίου Γεννάδιου</t>
  </si>
  <si>
    <t>2054 Στρόβολος</t>
  </si>
  <si>
    <t>22350100</t>
  </si>
  <si>
    <t>ΔΗΜΟΤΙΚΟ ΣΧΟΛΕΙΟ ΑΣΓΑΤΑΣ</t>
  </si>
  <si>
    <t>Πολυτεχνείου 19</t>
  </si>
  <si>
    <t>4502 Ασγάτα</t>
  </si>
  <si>
    <t>25632260</t>
  </si>
  <si>
    <t>Ασίνου (Περιφερειακό)</t>
  </si>
  <si>
    <t>2777 Νικητάρι</t>
  </si>
  <si>
    <t>22874633</t>
  </si>
  <si>
    <t>2722 Αστροµερίτης</t>
  </si>
  <si>
    <t>Άννα Αλεξάνδρου (ΒΔ)</t>
  </si>
  <si>
    <t>4645 Ασώµατος</t>
  </si>
  <si>
    <t>25952122</t>
  </si>
  <si>
    <t>ΔΗΜΟΤΙΚΟ ΣΧΟΛΕΙΟ ΑΥΓΟΡΟΥ Α'</t>
  </si>
  <si>
    <t>5510 Αυγόρου</t>
  </si>
  <si>
    <t>23922140</t>
  </si>
  <si>
    <t>ΔΗΜΟΤΙΚΟ ΣΧΟΛΕΙΟ ΑΥΓΟΡΟΥ Β'</t>
  </si>
  <si>
    <t>Μαρία  Αλεξάνδρου</t>
  </si>
  <si>
    <t>Παναγιώτη Βρακά</t>
  </si>
  <si>
    <t>23922030</t>
  </si>
  <si>
    <t>4600 Αυδήµου</t>
  </si>
  <si>
    <t>25221537</t>
  </si>
  <si>
    <t>4542 Αψιού</t>
  </si>
  <si>
    <t>25542220</t>
  </si>
  <si>
    <t>Μαρία Θεοδώρου</t>
  </si>
  <si>
    <t>Παιδείας</t>
  </si>
  <si>
    <t>24645480</t>
  </si>
  <si>
    <t>ΔΗΜΟΤΙΚΟ ΣΧΟΛΕΙΟ ΓΕΡΙΟΥ Α'</t>
  </si>
  <si>
    <t>Λεωφόρος Γερίου 12</t>
  </si>
  <si>
    <t>2200 Γέρι</t>
  </si>
  <si>
    <t>22481977</t>
  </si>
  <si>
    <t>Φώτη Πίττα 5</t>
  </si>
  <si>
    <t>22483920</t>
  </si>
  <si>
    <t>ΔΗΜΟΤΙΚΟ ΣΧΟΛΕΙΟ ΓΕΡΜΑΣΟΓΕΙΑΣ</t>
  </si>
  <si>
    <t>4044 Γερµασόγεια</t>
  </si>
  <si>
    <t>25323079</t>
  </si>
  <si>
    <t>ΔΗΜΟΤΙΚΟ ΣΧΟΛΕΙΟ ΓΕΡΟΣΚΗΠΟΥ Α'</t>
  </si>
  <si>
    <t>Ρηγαίνης</t>
  </si>
  <si>
    <t>8200 Γεροσκήπου</t>
  </si>
  <si>
    <t>26813678</t>
  </si>
  <si>
    <t>ΔΗΜΟΤΙΚΟ ΣΧΟΛΕΙΟ ΓΕΡΟΣΚΗΠΟΥ Β'</t>
  </si>
  <si>
    <t>Αποστόλου Κούρρη 3</t>
  </si>
  <si>
    <t>8201 Γεροσκήπου</t>
  </si>
  <si>
    <t>26961026</t>
  </si>
  <si>
    <t>Γρηγόρη  Αυξεντίου 111</t>
  </si>
  <si>
    <t>8720 Γιόλου</t>
  </si>
  <si>
    <t>26632047</t>
  </si>
  <si>
    <t>Φώτη Πίττα 37</t>
  </si>
  <si>
    <t>2540 Δάλι</t>
  </si>
  <si>
    <t>ΔΗΜΟΤΙΚΟ ΣΧΟΛΕΙΟ ΔΑΛΙΟΥ Β'</t>
  </si>
  <si>
    <t>Αντρούλα Μιχαήλ</t>
  </si>
  <si>
    <t>Ακροπόλεως 23</t>
  </si>
  <si>
    <t>22521429</t>
  </si>
  <si>
    <t>ΔΗΜΟΤΙΚΟ ΣΧΟΛΕΙΟ ΔΑΛΙΟΥ Γ'</t>
  </si>
  <si>
    <t>22467251</t>
  </si>
  <si>
    <t>Γεώργιος Κωνσταντίνου</t>
  </si>
  <si>
    <t>5523 Δάσος Άχνας</t>
  </si>
  <si>
    <t>24721130</t>
  </si>
  <si>
    <t>2025 Στρόβολος</t>
  </si>
  <si>
    <t>Μαρία Ξενοφώντος</t>
  </si>
  <si>
    <t>Ανδρέα Δηµητρίου 76</t>
  </si>
  <si>
    <t>22422360</t>
  </si>
  <si>
    <t>2675 Δένεια</t>
  </si>
  <si>
    <t>22832990</t>
  </si>
  <si>
    <t>23821669</t>
  </si>
  <si>
    <t>ΔΗΜΟΤΙΚΟ ΣΧΟΛΕΙΟ ΔΕΡΥΝΕΙΑΣ Β'</t>
  </si>
  <si>
    <t>Δηµητράκη Χριστοδούλου 20</t>
  </si>
  <si>
    <t>23821535</t>
  </si>
  <si>
    <t>ΔΗΜΟΤΙΚΟ ΣΧΟΛΕΙΟ ΔΕΡΥΝΕΙΑΣ Γ'</t>
  </si>
  <si>
    <t>Σταδίου 35</t>
  </si>
  <si>
    <t>23740747</t>
  </si>
  <si>
    <t>ΔΗΜΟΤΙΚΟ ΣΧΟΛΕΙΟ ΔΕΥΤΕΡΑΣ ΠΑΝΩ</t>
  </si>
  <si>
    <t>Αρχιεπισκόπου Μακαρίου Γ΄ 21</t>
  </si>
  <si>
    <t>2460 Πάνω Δευτερά</t>
  </si>
  <si>
    <t>22621342</t>
  </si>
  <si>
    <t>7020 Δροµολαξιά</t>
  </si>
  <si>
    <t>24422125</t>
  </si>
  <si>
    <t>Λάζαρος Αβραάμ</t>
  </si>
  <si>
    <t>Σταδίου 1</t>
  </si>
  <si>
    <t>24422412</t>
  </si>
  <si>
    <t>6035 Λάρνακα</t>
  </si>
  <si>
    <t>Θαλή Μιλήσιου</t>
  </si>
  <si>
    <t>24620074</t>
  </si>
  <si>
    <t>ΔΗΜΟΤΙΚΟ ΣΧΟΛΕΙΟ ΔΡΟΥΣΕΙΑΣ</t>
  </si>
  <si>
    <t>Λαχής 5</t>
  </si>
  <si>
    <t>26332060</t>
  </si>
  <si>
    <t>Αρχιεπισκόπου Μακαρίου Γ΄ 44</t>
  </si>
  <si>
    <t>2407 Έγκωµη</t>
  </si>
  <si>
    <t>Μερόπη Δημητρίου</t>
  </si>
  <si>
    <t>22590210</t>
  </si>
  <si>
    <t>Βασιλέως Παύλου</t>
  </si>
  <si>
    <t>2412 Έγκωµη</t>
  </si>
  <si>
    <t>22353057</t>
  </si>
  <si>
    <t>Πότι</t>
  </si>
  <si>
    <t>6052 Λάρνακα</t>
  </si>
  <si>
    <t>Ευγενούλα Σιημητρά-Χριστοφή</t>
  </si>
  <si>
    <t>24633809</t>
  </si>
  <si>
    <t>Λεωφόρος Στασίνου 29</t>
  </si>
  <si>
    <t>22754257</t>
  </si>
  <si>
    <t>ΔΗΜΟΤΙΚΟ ΣΧΟΛΕΙΟ ΕΜΠΑΣ</t>
  </si>
  <si>
    <t>Νικολάου Έλληνα 22</t>
  </si>
  <si>
    <t>8250 Έµπα</t>
  </si>
  <si>
    <t>26935329</t>
  </si>
  <si>
    <t>ΔΗΜΟΤΙΚΟ ΣΧΟΛΕΙΟ ΕΠΙΣΚΟΠΗΣ</t>
  </si>
  <si>
    <t>4620 Επισκοπή</t>
  </si>
  <si>
    <t>25932658</t>
  </si>
  <si>
    <t>2643 Εργάτες</t>
  </si>
  <si>
    <t>22621234</t>
  </si>
  <si>
    <t>Ερήμη (ΕΟΣ)</t>
  </si>
  <si>
    <t>Αχιλλέας Ιωάννου</t>
  </si>
  <si>
    <t>Μοδέστου Παντελή 1</t>
  </si>
  <si>
    <t>4630 Ερήµη</t>
  </si>
  <si>
    <t>25932361</t>
  </si>
  <si>
    <t>ΔΗΜΟΤΙΚΟ ΣΧΟΛΕΙΟ ΕΥΡΥΧΟΥ</t>
  </si>
  <si>
    <t>2831 Ευρύχου</t>
  </si>
  <si>
    <t>22932433</t>
  </si>
  <si>
    <t>Πανίκκος Ψύλλος</t>
  </si>
  <si>
    <t>Αχαρνών</t>
  </si>
  <si>
    <t>6036 Λάρνακα</t>
  </si>
  <si>
    <t>24361041</t>
  </si>
  <si>
    <t>ΔΗΜΟΤΙΚΟ ΣΧΟΛΕΙΟ ΖΥΓΙΟΥ</t>
  </si>
  <si>
    <t>Πολύδωρος Μάμα</t>
  </si>
  <si>
    <t>Γεώργιου Γρίβα Διγενή</t>
  </si>
  <si>
    <t>7739 Ζύγι</t>
  </si>
  <si>
    <t>24332030</t>
  </si>
  <si>
    <t>4506 Επταγώνεια</t>
  </si>
  <si>
    <t>25622629</t>
  </si>
  <si>
    <t>ΔΗΜΟΤΙΚΟ ΣΧΟΛΕΙΟ ΙΝΕΙΑΣ</t>
  </si>
  <si>
    <t>Ευαγόρα Παλληκαρίδη 7</t>
  </si>
  <si>
    <t>8704 Ίνεια</t>
  </si>
  <si>
    <t>26332114</t>
  </si>
  <si>
    <t>24819777</t>
  </si>
  <si>
    <t>Αρρεναγωγείου 31</t>
  </si>
  <si>
    <t>22431253</t>
  </si>
  <si>
    <t>22877732</t>
  </si>
  <si>
    <t>ΔΗΜΟΤΙΚΟ ΣΧΟΛΕΙΟ ΚΑΚΟΠΕΤΡΙΑΣ</t>
  </si>
  <si>
    <t>Λεωφόρος Αρχιεπισκόπου Μακαρίου Γ΄</t>
  </si>
  <si>
    <t>2800 Κακοπετριά</t>
  </si>
  <si>
    <t>22922655</t>
  </si>
  <si>
    <t>7733 Καλαβασός</t>
  </si>
  <si>
    <t>24332688</t>
  </si>
  <si>
    <t>Γιαννούλα Γεωργίου - Λιασίδου</t>
  </si>
  <si>
    <t>4566 Καλό Χωριό Λεµεσού</t>
  </si>
  <si>
    <t>25542455</t>
  </si>
  <si>
    <t>Αθανασία Χριστοδούλου</t>
  </si>
  <si>
    <t>7643 Καλό Χωριό Λάρνακας</t>
  </si>
  <si>
    <t>24360800</t>
  </si>
  <si>
    <t>2616 Καλό Χωριό Ορεινής</t>
  </si>
  <si>
    <t>22632688</t>
  </si>
  <si>
    <t>6021 Λάρνακα</t>
  </si>
  <si>
    <t>Ιωνάς Ανδρέου</t>
  </si>
  <si>
    <t>24652971</t>
  </si>
  <si>
    <t>Γιαννάκης Φωτιάδης</t>
  </si>
  <si>
    <t>Χρίστου Καρατζά</t>
  </si>
  <si>
    <t>6042 Λάρνακα</t>
  </si>
  <si>
    <t>24639333</t>
  </si>
  <si>
    <t>2644 Καµπιά</t>
  </si>
  <si>
    <t>22542372</t>
  </si>
  <si>
    <t>ΔΗΜΟΤΙΚΟ ΣΧΟΛΕΙΟ ΚΑΜΠΟΥ</t>
  </si>
  <si>
    <t>22942322</t>
  </si>
  <si>
    <t>Καπέδες (ΕΟΣ)</t>
  </si>
  <si>
    <t>Αρχιεπισκόπου Μακαρίου Γ΄ 10</t>
  </si>
  <si>
    <t>2645 Καπέδες</t>
  </si>
  <si>
    <t>22542227</t>
  </si>
  <si>
    <t>ΔΗΜΟΤΙΚΟ ΣΧΟΛΕΙΟ ΚΑΤΩ ΠΟΛΕΜΙΔΙΩΝ Α'  - ΠΑΝΑΓΙΑΣ ΕΥΑΓΓΕΛΙΣΤΡΙΑΣ</t>
  </si>
  <si>
    <t>Μαρία Σουτζιή</t>
  </si>
  <si>
    <t>Πατριάρχου Φωτίου 25Β</t>
  </si>
  <si>
    <t>ΔΗΜΟΤΙΚΟ ΣΧΟΛΕΙΟ ΚΑΤΩ ΠΟΛΕΜΙΔΙΩΝ Β' - ΑΓΙΟΥ ΓΕΩΡΓΙΟΥ</t>
  </si>
  <si>
    <t>4158 Κάτω Πολεµίδια</t>
  </si>
  <si>
    <t>4154 Κάτω Πολεµίδια</t>
  </si>
  <si>
    <t>Ειρήνη Στυλιανίδου</t>
  </si>
  <si>
    <t>25694216</t>
  </si>
  <si>
    <t>dim-kato-polemidia15-kb-lem@schools.ac.cy</t>
  </si>
  <si>
    <t>ΔΗΜΟΤΙΚΟ ΣΧΟΛΕΙΟ ΚΑΤΩ ΠΟΛΕΜΙΔΙΩΝ ΙΖ΄ - ΜΕΛΙΝΑΣ ΜΕΡΚΟΥΡΗ</t>
  </si>
  <si>
    <t>Μελίνας Μερκούρη 48</t>
  </si>
  <si>
    <t>dim-kato-polemidia17-lem@schools.ac.cy</t>
  </si>
  <si>
    <t>ΔΗΜΟΤΙΚΟ ΣΧΟΛΕΙΟ ΚΑΤΩ ΠΟΛΕΜΙΔΙΩΝ ΚΔ΄ - ΑΠΟΣΤΟΛΟΥ ΒΑΡΝΑΒΑ</t>
  </si>
  <si>
    <t>Μαρία Δημητρίου</t>
  </si>
  <si>
    <t>Μαρίνου Γερουλάνου 1</t>
  </si>
  <si>
    <t>4153 Κάτω Πολεµίδια</t>
  </si>
  <si>
    <t>dim-kato-polemidia24-lem@schools.ac.cy</t>
  </si>
  <si>
    <t>ΔΗΜΟΤΙΚΟ ΣΧΟΛΕΙΟ ΚΑΤΩ ΠΟΛΕΜΙΔΙΩΝ ΚΗ΄ - ΑΡΧΑΓΓΕΛΟΥ ΜΙΧΑΗΛ</t>
  </si>
  <si>
    <t>Γιωργούλα Πατέρα</t>
  </si>
  <si>
    <t>dim-kato-polemidia28-lem@schools.ac.cy</t>
  </si>
  <si>
    <t>Πετρούλα Πέτρου (ΒΔ)</t>
  </si>
  <si>
    <t>7503 Κελλιά</t>
  </si>
  <si>
    <t>24632333</t>
  </si>
  <si>
    <t>ΔΗΜΟΤΙΚΟ ΣΧΟΛΕΙΟ ΚΙΒΙΔΩΝ ΠΑΝΩ</t>
  </si>
  <si>
    <t>4715 Πάνω Κιβίδες</t>
  </si>
  <si>
    <t>25942547</t>
  </si>
  <si>
    <t>ΔΗΜΟΤΙΚΟ ΣΧΟΛΕΙΟ ΚΙΣΣΟΝΕΡΓΑΣ</t>
  </si>
  <si>
    <t>Xρύσω Κασκίρη - Στυλιανίδου</t>
  </si>
  <si>
    <t>8574 Κισσόνεργα</t>
  </si>
  <si>
    <t>26943025</t>
  </si>
  <si>
    <t>7550 Κίτι</t>
  </si>
  <si>
    <t>24422180</t>
  </si>
  <si>
    <t>Αρχιεπισκόπου Μακαρίου Γ΄ 66</t>
  </si>
  <si>
    <t>2600 Κλήρου</t>
  </si>
  <si>
    <t>22632425</t>
  </si>
  <si>
    <t>Αγίου Γεωργίου 1</t>
  </si>
  <si>
    <t>2660 Κοκκινοτριµιθιά</t>
  </si>
  <si>
    <t>22832300</t>
  </si>
  <si>
    <t>22872062</t>
  </si>
  <si>
    <t>ΔΗΜΟΤΙΚΟ ΣΧΟΛΕΙΟ ΚΟΛΟΣΣΙΟΥ Α' - ΑΠΟΣΤΟΛΟΥ ΛΟΥΚΑ</t>
  </si>
  <si>
    <t>Μαρούλα Κώστα</t>
  </si>
  <si>
    <t>4632 Κολόσσι</t>
  </si>
  <si>
    <t>25933066</t>
  </si>
  <si>
    <t>ΔΗΜΟΤΙΚΟ ΣΧΟΛΕΙΟ ΚΟΛΟΣΣΙΟΥ Β' - ΑΠΟΣΤΟΛΟΥ ΑΝΔΡΕΑ ΚΑΙ ΑΓΙΑΣ ΦΩΤΕΙΝΗΣ</t>
  </si>
  <si>
    <t>Ελένη Ιορδάνου-Κούλα</t>
  </si>
  <si>
    <t>Αμμοχώστου 45</t>
  </si>
  <si>
    <t>4636 Κολόσσι</t>
  </si>
  <si>
    <t>25932411</t>
  </si>
  <si>
    <t>ΔΗΜΟΤΙΚΟ ΣΧΟΛΕΙΟ ΚΟΝΙΩΝ</t>
  </si>
  <si>
    <t>8300 Κονιά</t>
  </si>
  <si>
    <t>26936739</t>
  </si>
  <si>
    <t>2836 Κοράκου</t>
  </si>
  <si>
    <t>22932744</t>
  </si>
  <si>
    <t>7640 Κόρνος</t>
  </si>
  <si>
    <t>22533818</t>
  </si>
  <si>
    <t>ΔΗΜΟΤΙΚΟ ΣΧΟΛΕΙΟ ΚΟΥΚΛΙΩΝ</t>
  </si>
  <si>
    <t>26432058</t>
  </si>
  <si>
    <t>Νάσω Χαραλάμπους</t>
  </si>
  <si>
    <t>7735 Κοφίνου</t>
  </si>
  <si>
    <t>24322525</t>
  </si>
  <si>
    <t>4876 Κυπερούντα</t>
  </si>
  <si>
    <t>25532061</t>
  </si>
  <si>
    <t>Τρίτωνος 30</t>
  </si>
  <si>
    <t>22814020</t>
  </si>
  <si>
    <t>2311 Λακατάµεια</t>
  </si>
  <si>
    <t>Σπυρίδωνος Τρικούπη 5</t>
  </si>
  <si>
    <t>22388895</t>
  </si>
  <si>
    <t>Θεράπων Νικολάου</t>
  </si>
  <si>
    <t>Λήδρας</t>
  </si>
  <si>
    <t>2330 Λακατάµεια</t>
  </si>
  <si>
    <t>22323144</t>
  </si>
  <si>
    <t>Γεωργίου Γρίβα Διγενή</t>
  </si>
  <si>
    <t>2310 Λακατάµεια</t>
  </si>
  <si>
    <t>22382380</t>
  </si>
  <si>
    <t>Γιώργος Σιαμπής</t>
  </si>
  <si>
    <t>Αιγαίου</t>
  </si>
  <si>
    <t>2303 Λακατάµεια</t>
  </si>
  <si>
    <t>22370650</t>
  </si>
  <si>
    <t>Γλυφού 32</t>
  </si>
  <si>
    <t>2314 Λακατάµεια</t>
  </si>
  <si>
    <t>22370920</t>
  </si>
  <si>
    <t>2334 Λακατάµεια</t>
  </si>
  <si>
    <t>Μαρία Χατζηπιερή</t>
  </si>
  <si>
    <t>2323 Λακατάµεια</t>
  </si>
  <si>
    <t>22373316</t>
  </si>
  <si>
    <t>ΔΗΜΟΤΙΚΟ ΣΧΟΛΕΙΟ ΛΑΤΣΙΩΝ Α'</t>
  </si>
  <si>
    <t>Ελευθερίας 10</t>
  </si>
  <si>
    <t>2235 Λατσιά</t>
  </si>
  <si>
    <t>22483520</t>
  </si>
  <si>
    <t>Αρχιεπισκόπου Μακαρίου Γ΄ 111</t>
  </si>
  <si>
    <t>2224 Λατσιά</t>
  </si>
  <si>
    <t>22481422</t>
  </si>
  <si>
    <t>ΔΗΜΟΤΙΚΟ ΣΧΟΛΕΙΟ ΛΑΤΣΙΩΝ Γ'</t>
  </si>
  <si>
    <t>Πέτρου Ηλιάδη 12</t>
  </si>
  <si>
    <t>2220 Λατσιά</t>
  </si>
  <si>
    <t>22486030</t>
  </si>
  <si>
    <t>ΔΗΜΟΤΙΚΟ ΣΧΟΛΕΙΟ ΛΑΤΣΙΩΝ Δ'</t>
  </si>
  <si>
    <t>Βασίλειας 22</t>
  </si>
  <si>
    <t>2232 Λατσιά</t>
  </si>
  <si>
    <t>22574722</t>
  </si>
  <si>
    <t xml:space="preserve">Λεμεσός Α΄ </t>
  </si>
  <si>
    <t>ΔΗΜΟΤΙΚΟ ΣΧΟΛΕΙΟ ΛΕΜΕΣΟΥ Α'</t>
  </si>
  <si>
    <t>Παναγιώτης Αβραάμ</t>
  </si>
  <si>
    <t>Βραγαδίνου και Πτολεµαίου 20</t>
  </si>
  <si>
    <t>3041 Λεµεσός</t>
  </si>
  <si>
    <t>dim-lemesos1-lem@schools.ac.cy</t>
  </si>
  <si>
    <t>Γλάδστωνος</t>
  </si>
  <si>
    <t>3032 Λεµεσός</t>
  </si>
  <si>
    <t>Κυριάκος Χαραλάμπους</t>
  </si>
  <si>
    <t>25692530</t>
  </si>
  <si>
    <t>Δηµοσθένη Μιτσή 3</t>
  </si>
  <si>
    <t>3022 Λεµεσός</t>
  </si>
  <si>
    <t>25692540</t>
  </si>
  <si>
    <t>3012 Λεµεσός</t>
  </si>
  <si>
    <t>25692560</t>
  </si>
  <si>
    <t>Γωνία Ανταίου και Τεύκρου</t>
  </si>
  <si>
    <t>3061 Λεµεσός</t>
  </si>
  <si>
    <t>Ανδριάνα Πέτρου</t>
  </si>
  <si>
    <t>25692580</t>
  </si>
  <si>
    <t>Αγίας Σοφίας 78</t>
  </si>
  <si>
    <t>3066 Λεµεσός</t>
  </si>
  <si>
    <t>25692620</t>
  </si>
  <si>
    <t>Ψηλορείτη</t>
  </si>
  <si>
    <t>3048 Λεµεσός</t>
  </si>
  <si>
    <t>25692640</t>
  </si>
  <si>
    <t>Αλέξανδρου Παπάγου</t>
  </si>
  <si>
    <t>3083 Λεµεσός</t>
  </si>
  <si>
    <t>Τασούλα Κημήτρη</t>
  </si>
  <si>
    <t>25692660</t>
  </si>
  <si>
    <t>Γρηγόρη Αυξεντίου 1</t>
  </si>
  <si>
    <t>25694551</t>
  </si>
  <si>
    <t>Βασιλέως Κωνσταντίνου</t>
  </si>
  <si>
    <t>3076 Λεµεσός</t>
  </si>
  <si>
    <t>Λεμεσός ΙΑ΄ (ΚΒ) - Τσίρειο</t>
  </si>
  <si>
    <t>ΔΗΜΟΤΙΚΟ ΣΧΟΛΕΙΟ ΛΕΜΕΣΟΥ ΙΑ' (ΚΒ) - ΤΣΙΡΕΙΟ</t>
  </si>
  <si>
    <t>Μαρία Τράγγολα</t>
  </si>
  <si>
    <t>25692680</t>
  </si>
  <si>
    <t>Αγίου Νεκταρίου</t>
  </si>
  <si>
    <t>3090 Λεµεσός</t>
  </si>
  <si>
    <t>Λεμεσός ΙΒ΄ (ΚΒ) - Λανίτειο</t>
  </si>
  <si>
    <t>ΔΗΜΟΤΙΚΟ ΣΧΟΛΕΙΟ ΛΕΜΕΣΟΥ ΙΒ' (ΚΒ) - ΛΑΝΙΤΕΙΟ</t>
  </si>
  <si>
    <t>Θέμις Γιαννάκη  - Ιωαννίδου</t>
  </si>
  <si>
    <t>25692700</t>
  </si>
  <si>
    <t>Μίλτωνος 18</t>
  </si>
  <si>
    <t>3051 Λεµεσός</t>
  </si>
  <si>
    <t>25692720</t>
  </si>
  <si>
    <t>Ελενίτσα Τσιάκκα Ηρακλέους</t>
  </si>
  <si>
    <t>4003 Λεµεσός</t>
  </si>
  <si>
    <t>25694520</t>
  </si>
  <si>
    <t>Μισιαούλη και Kαβάζογλου</t>
  </si>
  <si>
    <t>25692740</t>
  </si>
  <si>
    <t>Ανθεµίου</t>
  </si>
  <si>
    <t>3115 Λεµεσός</t>
  </si>
  <si>
    <t>25692750</t>
  </si>
  <si>
    <t>Πάρου</t>
  </si>
  <si>
    <t>3047 Ζακάκι</t>
  </si>
  <si>
    <t>25692730</t>
  </si>
  <si>
    <t>Θεσπιών</t>
  </si>
  <si>
    <t>3110 Λεµεσός</t>
  </si>
  <si>
    <t>25692760</t>
  </si>
  <si>
    <t>Λεμεσός ΚΑ΄ - Κοντοβάθεια</t>
  </si>
  <si>
    <t>ΔΗΜΟΤΙΚΟ ΣΧΟΛΕΙΟ ΛΕΜΕΣΟΥ ΚΑ' - ΚΟΝΤΟΒΑΘEΙΑ</t>
  </si>
  <si>
    <t>Βαρναβούλα Κασπάρη</t>
  </si>
  <si>
    <t>25694630</t>
  </si>
  <si>
    <t>dim-lemesos21-lem@schools.ac.cy</t>
  </si>
  <si>
    <t>Χριστοφή Εργατούδη 44</t>
  </si>
  <si>
    <t>25692770</t>
  </si>
  <si>
    <t>3055 Λεµεσός</t>
  </si>
  <si>
    <t>25692780</t>
  </si>
  <si>
    <t>Κύπριδος 11</t>
  </si>
  <si>
    <t>25692790</t>
  </si>
  <si>
    <t>ΔΗΜΟΤΙΚΟ ΣΧΟΛΕΙΟ ΛΕΜΕΣΟΥ ΚΖ' - ΤΙΜΙΟΥ ΠΡΟΔΡΟΜΟΥ</t>
  </si>
  <si>
    <t>Κοσµά Αιτωλού</t>
  </si>
  <si>
    <t>4004 Μέσα Γειτονιά</t>
  </si>
  <si>
    <t>25694650</t>
  </si>
  <si>
    <t>Γρηγορία Γαβριήλ-Κυριάκου</t>
  </si>
  <si>
    <t>Τιµοκρέοντος</t>
  </si>
  <si>
    <t>25692800</t>
  </si>
  <si>
    <t>3100 Λεµεσός</t>
  </si>
  <si>
    <t>25692600</t>
  </si>
  <si>
    <t>ΔΗΜΟΤΙΚΟ ΣΧΟΛΕΙΟ ΛΕΥΚΑΡΩΝ ΠΑΝΩ</t>
  </si>
  <si>
    <t>7700 Πάνω Λεύκαρα</t>
  </si>
  <si>
    <t>24342446</t>
  </si>
  <si>
    <t>7060 Λιβάδια</t>
  </si>
  <si>
    <t>Ανδρέας Χήρας</t>
  </si>
  <si>
    <t>Μεσαορίας</t>
  </si>
  <si>
    <t>24632300</t>
  </si>
  <si>
    <t>25324657</t>
  </si>
  <si>
    <t>ΔΗΜΟΤΙΚΟ ΣΧΟΛΕΙΟ ΛΙΟΠΕΤΡΙΟΥ Α'</t>
  </si>
  <si>
    <t>Ακροπόλεως 36</t>
  </si>
  <si>
    <t>23942167</t>
  </si>
  <si>
    <t>ΔΗΜΟΤΙΚΟ ΣΧΟΛΕΙΟ ΛΙΟΠΕΤΡΙΟΥ Β'</t>
  </si>
  <si>
    <t>Αποστόλου Βαρνάβα 27</t>
  </si>
  <si>
    <t>23942970</t>
  </si>
  <si>
    <t>Ιεροδιακόνου Μελετίου</t>
  </si>
  <si>
    <t>2565 Λυθροδόντας</t>
  </si>
  <si>
    <t>22542080</t>
  </si>
  <si>
    <t>Δοϊράνης 12</t>
  </si>
  <si>
    <t>1070 Λευκωσία</t>
  </si>
  <si>
    <t>22754915</t>
  </si>
  <si>
    <t>Κυριάκος Κυριάκου</t>
  </si>
  <si>
    <t>Θεόδωρου Παπακωνσταντή 2</t>
  </si>
  <si>
    <t>2566 Λύµπια</t>
  </si>
  <si>
    <t>22521867</t>
  </si>
  <si>
    <t>7577 Μαζωτός</t>
  </si>
  <si>
    <t>24432200</t>
  </si>
  <si>
    <t>Κυριάκου Τσιάτσιου 14</t>
  </si>
  <si>
    <t>2568 Μαθιάτης</t>
  </si>
  <si>
    <t>22542756</t>
  </si>
  <si>
    <t>2417 Έγκωµη</t>
  </si>
  <si>
    <t>Γρεβενών</t>
  </si>
  <si>
    <t>2401 Έγκωµη</t>
  </si>
  <si>
    <t>22353674</t>
  </si>
  <si>
    <t>22355997</t>
  </si>
  <si>
    <t>2612 Μαλούντα</t>
  </si>
  <si>
    <t>22632252</t>
  </si>
  <si>
    <t>Φώτη Πίττα 4</t>
  </si>
  <si>
    <t>22832708</t>
  </si>
  <si>
    <t>Κατωκοπιάς 2</t>
  </si>
  <si>
    <t>8504 Μανδριά</t>
  </si>
  <si>
    <t>26422122</t>
  </si>
  <si>
    <t>Μάριος Ελευθερίου</t>
  </si>
  <si>
    <t>7737 Μαρώνι</t>
  </si>
  <si>
    <t>24332150</t>
  </si>
  <si>
    <t>Μιχάλης Μάγος</t>
  </si>
  <si>
    <t>Καντάρας 1</t>
  </si>
  <si>
    <t>7000 Μενεού</t>
  </si>
  <si>
    <t>24422701</t>
  </si>
  <si>
    <t>2728 Μένικο</t>
  </si>
  <si>
    <t>22821193</t>
  </si>
  <si>
    <t>ΔΗΜΟΤΙΚΟ ΣΧΟΛΕΙΟ ΜΕΣΟΓΗΣ</t>
  </si>
  <si>
    <t>Σπύρου Κυπριανού 1</t>
  </si>
  <si>
    <t>8280 Μεσόγη</t>
  </si>
  <si>
    <t>26910784</t>
  </si>
  <si>
    <t>ΔΗΜΟΤΙΚΟ ΣΧΟΛΕΙΟ ΜΙΤΣΕΡΟΥ</t>
  </si>
  <si>
    <t>2622 Μιτσερό</t>
  </si>
  <si>
    <t>22633518</t>
  </si>
  <si>
    <t>1ης Απριλίου</t>
  </si>
  <si>
    <t>7647 Μοσφιλωτή</t>
  </si>
  <si>
    <t>22533822</t>
  </si>
  <si>
    <t>ΔΗΜΟΤΙΚΟ ΣΧΟΛΕΙΟ ΜΟΥΤΤΑΓΙΑΚΑΣ</t>
  </si>
  <si>
    <t>Αρχαγγέλου Μιχαήλ</t>
  </si>
  <si>
    <t>4527 Μουτταγιάκα</t>
  </si>
  <si>
    <t>25323336</t>
  </si>
  <si>
    <t>ΔΗΜΟΤΙΚΟ ΣΧΟΛΕΙΟ ΞΥΛΟΤΥΜBΟΥ Α'</t>
  </si>
  <si>
    <t>Λουκή Ακρίτα 35</t>
  </si>
  <si>
    <t>7510 Ξυλοτύµβου</t>
  </si>
  <si>
    <t>24723730</t>
  </si>
  <si>
    <t>ΔΗΜΟΤΙΚΟ ΣΧΟΛΕΙΟ ΞΥΛΟΤΥΜBΟΥ Β'</t>
  </si>
  <si>
    <t>Παρασκευούλα Στυλιανού-Χατζηαναστάση</t>
  </si>
  <si>
    <t>Αρχιεπισκόπου Μακαρίου Γ΄ 1</t>
  </si>
  <si>
    <t>24723831</t>
  </si>
  <si>
    <t>7520 Ξυλοφάγου</t>
  </si>
  <si>
    <t>24815872</t>
  </si>
  <si>
    <t>Φρίξου Παναγιώτου 45</t>
  </si>
  <si>
    <t>24725334</t>
  </si>
  <si>
    <t>Δημήτρης Καφούρης</t>
  </si>
  <si>
    <t>Αθανασίου Διάκου 6A</t>
  </si>
  <si>
    <t>7530 Ορµίδεια</t>
  </si>
  <si>
    <t>24721680</t>
  </si>
  <si>
    <t>Άννα Ξιουρή</t>
  </si>
  <si>
    <t>Πλαπούτα</t>
  </si>
  <si>
    <t>24721250</t>
  </si>
  <si>
    <t>Κυριακούλα Αρκαλάκη (ΒΔ)</t>
  </si>
  <si>
    <t>Λακάνης 1</t>
  </si>
  <si>
    <t>2779 Ορούντα</t>
  </si>
  <si>
    <t>22821254</t>
  </si>
  <si>
    <t>ΔΗΜΟΤΙΚΟ ΣΧΟΛΕΙΟ ΠΑΛΑΙΟΜΕΤΟΧΟΥ Α'</t>
  </si>
  <si>
    <t>Ελένη Πέτρου-Νεοκλέους</t>
  </si>
  <si>
    <t>Αρχιεπισκόπου Μακαρίου Γ' 9</t>
  </si>
  <si>
    <t>2682 Παλαιοµέτοχο</t>
  </si>
  <si>
    <t>22832450</t>
  </si>
  <si>
    <t>ΔΗΜΟΤΙΚΟ ΣΧΟΛΕΙΟ ΠΑΛΑΙΟΜΕΤΟΧΟΥ Β'</t>
  </si>
  <si>
    <t>22834419</t>
  </si>
  <si>
    <t>2740 Παλαιχώρι Μόρφου</t>
  </si>
  <si>
    <t>22642727</t>
  </si>
  <si>
    <t>25770240</t>
  </si>
  <si>
    <t>Αγίου Ανδρέου 43</t>
  </si>
  <si>
    <t>22431329</t>
  </si>
  <si>
    <t>Ηλία Παπακυριακού 11-13</t>
  </si>
  <si>
    <t>1046 Λευκωσία</t>
  </si>
  <si>
    <t>22431133</t>
  </si>
  <si>
    <t>ΔΗΜΟΤΙΚΟ ΣΧΟΛΕΙΟ ΠΑΛΟΥΡΙΩΤΙΣΣΑΣ Γ'</t>
  </si>
  <si>
    <t>Αγίου Νικολάου 38</t>
  </si>
  <si>
    <t>22437455</t>
  </si>
  <si>
    <t>ΔΗΜΟΤΙΚΟ ΣΧΟΛΕΙΟ ΠΑΝΑΓΙΑΣ</t>
  </si>
  <si>
    <t>Αγίου Γεωργίου 5</t>
  </si>
  <si>
    <t>8640 Παναγιά</t>
  </si>
  <si>
    <t>26722430</t>
  </si>
  <si>
    <t>ΔΗΜΟΤΙΚΟ ΣΧΟΛΕΙΟ ΠΑΝΩ ΠΟΛΕΜΙΔΙΩΝ - ΚΑΡΜΙΩΤΙΣΣΑΣ</t>
  </si>
  <si>
    <t>120ος Δρόµος Καρµιώτισσα</t>
  </si>
  <si>
    <t>25397443</t>
  </si>
  <si>
    <t>ΔΗΜΟΤΙΚΟ ΣΧΟΛΕΙΟ ΠΑΡΑΛΙΜΝΙΟΥ Α'</t>
  </si>
  <si>
    <t>5281 Παραλίµνι</t>
  </si>
  <si>
    <t>23821050</t>
  </si>
  <si>
    <t>ΔΗΜΟΤΙΚΟ ΣΧΟΛΕΙΟ ΠΑΡΑΛΙΜΝΙΟΥ Β'</t>
  </si>
  <si>
    <t>Λεωφόρος Πρωταρά 118</t>
  </si>
  <si>
    <t>5289 Παραλίµνι</t>
  </si>
  <si>
    <t>23821051</t>
  </si>
  <si>
    <t>ΔΗΜΟΤΙΚΟ ΣΧΟΛΕΙΟ ΠΑΡΑΛΙΜΝΙΟΥ Γ'</t>
  </si>
  <si>
    <t>Ελένη Πατσιά-Αντωνάκη</t>
  </si>
  <si>
    <t>Σταδίου 66</t>
  </si>
  <si>
    <t>5280 Παραλίµνι</t>
  </si>
  <si>
    <t>23821112</t>
  </si>
  <si>
    <t>ΔΗΜΟΤΙΚΟ ΣΧΟΛΕΙΟ ΠΑΡΑΛΙΜΝΙΟΥ Δ'</t>
  </si>
  <si>
    <t>Μιχάλης Κεφάλας</t>
  </si>
  <si>
    <t>Άγγελου Σικελιανού 2</t>
  </si>
  <si>
    <t>5282 Παραλίµνι</t>
  </si>
  <si>
    <t>23829089</t>
  </si>
  <si>
    <t>ΔΗΜΟΤΙΚΟ ΣΧΟΛΕΙΟ ΠΑΡΑΜΥΘΑΣ - ΣΠΙΤΑΛΙΟΥ</t>
  </si>
  <si>
    <t>25452226</t>
  </si>
  <si>
    <t>25635488</t>
  </si>
  <si>
    <t>Νεόφυτου Νικολαΐδη 6</t>
  </si>
  <si>
    <t>8011 Πάφος</t>
  </si>
  <si>
    <t>26932235</t>
  </si>
  <si>
    <t>Λεωφόρος Γρίβα Διγενή 1</t>
  </si>
  <si>
    <t>8047 Πάφος</t>
  </si>
  <si>
    <t>26932344</t>
  </si>
  <si>
    <t>Όλγας Ξιναρίδου 3</t>
  </si>
  <si>
    <t>26932244</t>
  </si>
  <si>
    <t>Αδαµάντιου Κοραή 8</t>
  </si>
  <si>
    <t>26932328</t>
  </si>
  <si>
    <t>ΔΗΜΟΤΙΚΟ ΣΧΟΛΕΙΟ ΠΑΦΟΥ Ε' - ΑΓΙΟΥ ΔΗΜΗΤΡΙΟΥ</t>
  </si>
  <si>
    <t>Κιαµήλ Τοζιάν 5</t>
  </si>
  <si>
    <t>26932627</t>
  </si>
  <si>
    <t>Χαράλαμπου Μούσκου</t>
  </si>
  <si>
    <t>26933573</t>
  </si>
  <si>
    <t>Λεωφόρος Αναβαργού 23</t>
  </si>
  <si>
    <t>Καρχηδόνος</t>
  </si>
  <si>
    <t>26910198</t>
  </si>
  <si>
    <t>Νεαπόλεως 109</t>
  </si>
  <si>
    <t>Μεσσηνίας 2Α</t>
  </si>
  <si>
    <t>26222913</t>
  </si>
  <si>
    <t>26910358</t>
  </si>
  <si>
    <t>ΔΗΜΟΤΙΚΟ ΣΧΟΛΕΙΟ ΠΑΦΟΥ ΙΓ'</t>
  </si>
  <si>
    <t>26923730</t>
  </si>
  <si>
    <t>Ικάρου 7</t>
  </si>
  <si>
    <t>26932443</t>
  </si>
  <si>
    <t>ΔΗΜΟΤΙΚΟ ΣΧΟΛΕΙΟ ΠΑΧΝΑΣ</t>
  </si>
  <si>
    <t>4700 Πάχνα</t>
  </si>
  <si>
    <t>25942176</t>
  </si>
  <si>
    <t>Συνεργατισμού 27</t>
  </si>
  <si>
    <t>26621084</t>
  </si>
  <si>
    <t>ΔΗΜΟΤΙΚΟ ΣΧΟΛΕΙΟ ΠΕΛΕΝΔΡΙΟΥ</t>
  </si>
  <si>
    <t>4878 Πελένδρι</t>
  </si>
  <si>
    <t>25552523</t>
  </si>
  <si>
    <t>ΔΗΜΟΤΙΚΟ ΣΧΟΛΕΙΟ ΠΕΝΤΑΚΩΜΟΥ</t>
  </si>
  <si>
    <t>Νεόφυτος Σέας</t>
  </si>
  <si>
    <t>4528 Πεντάκωµο</t>
  </si>
  <si>
    <t>25632422</t>
  </si>
  <si>
    <t>Ελευθερίας 11</t>
  </si>
  <si>
    <t>2572 Πέρα Χωριό Νήσου</t>
  </si>
  <si>
    <t>22521545</t>
  </si>
  <si>
    <t>ΔΗΜΟΤΙΚΟ ΣΧΟΛΕΙΟ ΠΕΡΑ ΧΩΡΙΟΥ ΝΗΣΟΥ Β'</t>
  </si>
  <si>
    <t>22524800</t>
  </si>
  <si>
    <t>Μαρίνα Χριστοφόρου-Γιακουμή</t>
  </si>
  <si>
    <t>Εζεκία Παπαϊώννου 25</t>
  </si>
  <si>
    <t>7560 Περιβόλια</t>
  </si>
  <si>
    <t>24422573</t>
  </si>
  <si>
    <t>ΔΗΜΟΤΙΚΟ ΣΧΟΛΕΙΟ ΠΕΡΙΣΤΕΡΩΝΑΣ</t>
  </si>
  <si>
    <t>Ισαάκ και Σολωμού 5</t>
  </si>
  <si>
    <t>2731 Περιστερώνα</t>
  </si>
  <si>
    <t>22821680</t>
  </si>
  <si>
    <t>2023 Στρόβολος</t>
  </si>
  <si>
    <t>22316010</t>
  </si>
  <si>
    <t>4607 Πισσούρι</t>
  </si>
  <si>
    <t>25221975</t>
  </si>
  <si>
    <t>ΔΗΜΟΤΙΚΟ ΣΧΟΛΕΙΟ ΠΟΛΕΜΙΟΥ</t>
  </si>
  <si>
    <t>Αρχιεπισκόπου Μακαρίου Γ΄ 81</t>
  </si>
  <si>
    <t>8549 Πολέµι</t>
  </si>
  <si>
    <t>26632519</t>
  </si>
  <si>
    <t>ΔΗΜΟΤΙΚΟ ΣΧΟΛΕΙΟ ΠΟΛΗΣ ΧΡΥΣΟΧΟΥΣ</t>
  </si>
  <si>
    <t>Μαρίου 27</t>
  </si>
  <si>
    <t>8820 Πόλη Χρυσοχούς</t>
  </si>
  <si>
    <t>26321335</t>
  </si>
  <si>
    <t>ΔΗΜΟΤΙΚΟ ΣΧΟΛΕΙΟ ΠΟΜΟΥ</t>
  </si>
  <si>
    <t>Ανδρέα Χατζηθεορή 9</t>
  </si>
  <si>
    <t>8870 Ποµός</t>
  </si>
  <si>
    <t>26342073</t>
  </si>
  <si>
    <t>2573 Ποταµιά</t>
  </si>
  <si>
    <t>22521577</t>
  </si>
  <si>
    <t>ΔΗΜΟΤΙΚΟ ΣΧΟΛΕΙΟ ΠΟΤΑΜΟΥ ΓΕΡΜΑΣΟΓΕΙΑΣ Α'</t>
  </si>
  <si>
    <t>Αθηνά Κασιώτου</t>
  </si>
  <si>
    <t>Λαρίσσης 4</t>
  </si>
  <si>
    <t>25323622</t>
  </si>
  <si>
    <t>Διαµέσου 24</t>
  </si>
  <si>
    <t>4043 Ποταµός Γερµασόγειας</t>
  </si>
  <si>
    <t>25315391</t>
  </si>
  <si>
    <t>6013 Λάρνακα</t>
  </si>
  <si>
    <t>24637028</t>
  </si>
  <si>
    <t>Εύη Χριστοδούλου</t>
  </si>
  <si>
    <t>Πανεπιστημίου 4</t>
  </si>
  <si>
    <t>7080 Πύλα</t>
  </si>
  <si>
    <t>24644044</t>
  </si>
  <si>
    <t>Λεωφόρος Σταυροβουνίου 5</t>
  </si>
  <si>
    <t>7648 Πυργά</t>
  </si>
  <si>
    <t>22533513</t>
  </si>
  <si>
    <t>Άννα Βασιλείου-Κουζάρη</t>
  </si>
  <si>
    <t>4529 Πύργος</t>
  </si>
  <si>
    <t>25632166</t>
  </si>
  <si>
    <t>ΔΗΜΟΤΙΚΟ ΣΧΟΛΕΙΟ ΠΥΡΓΟΥ ΚΑΤΩ</t>
  </si>
  <si>
    <t>Νικολάου Παπαγεωργίου 151</t>
  </si>
  <si>
    <t>26522336</t>
  </si>
  <si>
    <t>ΔΗΜΟΤΙΚΟ ΣΧΟΛΕΙΟ ΡΙΖΟΚΑΡΠΑΣΟΥ</t>
  </si>
  <si>
    <t>Αρχιεπισκόπου Μακαρίου Γ΄ 15</t>
  </si>
  <si>
    <t>2574 Σια</t>
  </si>
  <si>
    <t>22533084</t>
  </si>
  <si>
    <t>25934270</t>
  </si>
  <si>
    <t>2035 Στρόβολος</t>
  </si>
  <si>
    <t>22426925</t>
  </si>
  <si>
    <t>ΔΗΜΟΤΙΚΟ ΣΧΟΛΕΙΟ ΣΤΡΟΥΜΠΙΟΥ</t>
  </si>
  <si>
    <t>Διονυσίων 4</t>
  </si>
  <si>
    <t>8550 Στρουµπί</t>
  </si>
  <si>
    <t>26632450</t>
  </si>
  <si>
    <t>ΔΗΜΟΤΙΚΟ ΣΧΟΛΕΙΟ ΣΩΤΗΡΑΣ Α'</t>
  </si>
  <si>
    <t>5390 Σωτήρα</t>
  </si>
  <si>
    <t>23821670</t>
  </si>
  <si>
    <t>ΔΗΜΟΤΙΚΟ ΣΧΟΛΕΙΟ ΣΩΤΗΡΑΣ Β'</t>
  </si>
  <si>
    <t>23824700</t>
  </si>
  <si>
    <t>23828101</t>
  </si>
  <si>
    <t>Νικοδήµου Μυλωνά 34</t>
  </si>
  <si>
    <t>6010 Λάρνακα</t>
  </si>
  <si>
    <t>24652969</t>
  </si>
  <si>
    <t>8577 Τάλα</t>
  </si>
  <si>
    <t>26652336</t>
  </si>
  <si>
    <t>Ταμασός (Περιφερειακό)</t>
  </si>
  <si>
    <t>Λεωφόρος Αρχιεπισκόπου Μακαρίου Γ΄ 49</t>
  </si>
  <si>
    <t>2650 Πέρα Ορεινής</t>
  </si>
  <si>
    <t>22621608</t>
  </si>
  <si>
    <t>Αρχιεπισκόπου Μακαρίου Γ΄36</t>
  </si>
  <si>
    <t>7562 Τερσεφάνου</t>
  </si>
  <si>
    <t>24422088</t>
  </si>
  <si>
    <t>8507 Τίµη</t>
  </si>
  <si>
    <t>26422179</t>
  </si>
  <si>
    <t>Αγίων Κωνσταντίνου και Ελένης 41</t>
  </si>
  <si>
    <t>7740 Τόχνη</t>
  </si>
  <si>
    <t>24332200</t>
  </si>
  <si>
    <t>4651 Τραχώνι</t>
  </si>
  <si>
    <t>8270 Τρεµιθούσα</t>
  </si>
  <si>
    <t>26653250</t>
  </si>
  <si>
    <t xml:space="preserve">Τριμήκληνη (Περιφερειακό Ενιαίο Ολοήμερο) </t>
  </si>
  <si>
    <t>4730 Τριµήκληνη</t>
  </si>
  <si>
    <t>25432657</t>
  </si>
  <si>
    <t>7505 Τρούλλοι</t>
  </si>
  <si>
    <t>24822152</t>
  </si>
  <si>
    <t>Χριστιάνα Φιλιππίδου (ΒΔ)</t>
  </si>
  <si>
    <t>8540 Τσάδα</t>
  </si>
  <si>
    <t>26642009</t>
  </si>
  <si>
    <t>Θεοδόση Πιερίδη 25</t>
  </si>
  <si>
    <t>2480 Τσέρι</t>
  </si>
  <si>
    <t>22380356</t>
  </si>
  <si>
    <t>ΔΗΜΟΤΙΚΟ ΣΧΟΛΕΙΟ ΤΣΕΡΙΟΥ Β'</t>
  </si>
  <si>
    <t>Αναλιόντα 17</t>
  </si>
  <si>
    <t>22382444</t>
  </si>
  <si>
    <t>ΔΗΜΟΤΙΚΟ ΣΧΟΛΕΙΟ ΥΨΩΝΑ Α'</t>
  </si>
  <si>
    <t>Τριών Ιεραρχών 12</t>
  </si>
  <si>
    <t>4187  Ύψωνας</t>
  </si>
  <si>
    <t>ΔΗΜΟΤΙΚΟ ΣΧΟΛΕΙΟ ΥΨΩΝΑ Β'</t>
  </si>
  <si>
    <t>Μαρία Κατσαρή</t>
  </si>
  <si>
    <t>4182  Ύψωνας</t>
  </si>
  <si>
    <t>ΔΗΜΟΤΙΚΟ ΣΧΟΛΕΙΟ ΥΨΩΝΑ Γ'</t>
  </si>
  <si>
    <t>4194  Ύψωνας</t>
  </si>
  <si>
    <t>1011 Λευκωσία</t>
  </si>
  <si>
    <t>ΔΗΜΟΤΙΚΟ ΣΧΟΛΕΙΟ ΦΑΡΜΑΚΑ - ΚΑΜΠΙΟΥ</t>
  </si>
  <si>
    <t>Λεωφόρος Αγίας Ειρήνης</t>
  </si>
  <si>
    <t>2620 Φαρµακάς</t>
  </si>
  <si>
    <t>22642700</t>
  </si>
  <si>
    <t>Πάνου Ιωάννου 44</t>
  </si>
  <si>
    <t>5350 Φρέναρος</t>
  </si>
  <si>
    <t>23821668</t>
  </si>
  <si>
    <t>Θεσσαλίας 36</t>
  </si>
  <si>
    <t>1057 Λευκωσία</t>
  </si>
  <si>
    <t>22753692</t>
  </si>
  <si>
    <t>Λεωφόρος Ελευθερίας 60</t>
  </si>
  <si>
    <t>26273781</t>
  </si>
  <si>
    <t>8260 Λέμπα</t>
  </si>
  <si>
    <t>26271717</t>
  </si>
  <si>
    <t>ΔΗΜΟΤΙΚΟ ΣΧΟΛΕΙΟ ΧΟΙΡΟΚΟΙΤΙΑΣ</t>
  </si>
  <si>
    <t>7741 Χοιροκοιτία</t>
  </si>
  <si>
    <t>24322520</t>
  </si>
  <si>
    <t>Λεωφόρος Θεόδωρου και Γαλάτειας Ζήνωνος 16</t>
  </si>
  <si>
    <t>8526 Χολέτρια</t>
  </si>
  <si>
    <t>26442548</t>
  </si>
  <si>
    <t>Γωνιά Λόρδου Βύρωνος και Σταδίου</t>
  </si>
  <si>
    <t>2058 Στρόβολος</t>
  </si>
  <si>
    <t>22424753</t>
  </si>
  <si>
    <t>Πολυτεχνείου 21</t>
  </si>
  <si>
    <t>7649 Ψευδάς</t>
  </si>
  <si>
    <t>22533444</t>
  </si>
  <si>
    <t>2630 Ψιµολόφου</t>
  </si>
  <si>
    <t>22621241</t>
  </si>
  <si>
    <t>Σχολή Κωφών</t>
  </si>
  <si>
    <t>……………………………………………………………</t>
  </si>
  <si>
    <t>Ζ΄ Σειρά (2-5 Ιουνίου 2015)</t>
  </si>
  <si>
    <t>Κυριάκος Παπασολομώντος (ΒΔ)</t>
  </si>
  <si>
    <t>ΔΗΜΟΤΙΚΟ ΣΧΟΛΕΙΟ ΑΓΙΩΝ ΑΝΑΡΓΥΡΩΝ - «ΜΙΧΑΛΗΣ ΚΑΚΟΓΙΑΝΝΗΣ»</t>
  </si>
  <si>
    <t>Ευανθία Παπαδοπούλου</t>
  </si>
  <si>
    <t>Αγίων Αναργύρων 3</t>
  </si>
  <si>
    <t>4524 Μοναγρούλλι</t>
  </si>
  <si>
    <t>Ευτυχία Θεοχάρους-Πελαβά</t>
  </si>
  <si>
    <t>Καίτη Νεοκλέους - Βασιλείου</t>
  </si>
  <si>
    <t>Ζαχαρίας Φουκαρίδης</t>
  </si>
  <si>
    <t>Ανδρέας Γεωργίου</t>
  </si>
  <si>
    <t>Κενταύρου 23</t>
  </si>
  <si>
    <t>Χριστιάνα Λιασίδου (ΒΔ)</t>
  </si>
  <si>
    <t>Άγιος Ιωάννης Λευκωσίας</t>
  </si>
  <si>
    <t>ΔΗΜΟΤΙΚΟ ΣΧΟΛΕΙΟ ΑΓΙΟΥ ΙΩΑΝΝΗ ΛΕΥΚΩΣΙΑΣ</t>
  </si>
  <si>
    <t>Αρχιεπισκόπου Μακαρίου Γ΄ 11</t>
  </si>
  <si>
    <t>Λουκάς Πραστίτης</t>
  </si>
  <si>
    <t>Άννα Δημητρίου-Λάμπρου</t>
  </si>
  <si>
    <t>Τενέδου 10</t>
  </si>
  <si>
    <t>Χρυστάλλα Κωνσταντίνου</t>
  </si>
  <si>
    <t>ΔΗΜΟΤΙΚΟ ΣΧΟΛΕΙΟ ΑΠΕΣΙΑΣ (ΠΕΡΙΦΕΡΕΙΑΚΟ ΕΝΙΑΙΟ ΟΛΟΗΜΕΡΟ)</t>
  </si>
  <si>
    <t>Ανθή Παπαιωάννου (Δ/λα)</t>
  </si>
  <si>
    <t>Ασίνου 1</t>
  </si>
  <si>
    <t>ΔΗΜΟΤΙΚΟ ΣΧΟΛΕΙΟ ΑΥΔΗΜΟΥ (ΠΕΡΙΦΕΡΕΙΑΚΟ)</t>
  </si>
  <si>
    <t>ΔΗΜΟΤΙΚΟ ΣΧΟΛΕΙΟ ΑΨΙΟΥΣ (ΠΕΡΙΦΕΡΕΙΑΚΟ ΕΝΙΑΙΟ ΟΛΟΗΜΕΡΟ)</t>
  </si>
  <si>
    <t>Παντελής Λουκά</t>
  </si>
  <si>
    <t>ΔΗΜΟΤΙΚΟ ΣΧΟΛΕΙΟ ΓΙΟΛΟΥ (ΠΕΡΙΦΕΡΕΙΑΚΟ ΕΝΙΑΙΟ ΟΛΟΗΜΕΡΟ)</t>
  </si>
  <si>
    <t>ΔΗΜΟΤΙΚΟ ΣΧΟΛΕΙΟ ΔΑΣΟΥΣ ΑΧΝΑΣ - «ΦΩΤΗΣ ΠΙΤΤΑΣ»</t>
  </si>
  <si>
    <t>Δάσος Άχνας - «Φώτης Πίττας»</t>
  </si>
  <si>
    <t>Δόξα Πρωτοπαπά-Αντωνιάδη</t>
  </si>
  <si>
    <t>Αγίου Χαραλάµπους 1</t>
  </si>
  <si>
    <t>Δροσιά (ΚΒ) - «Μιχαλάκης Παρίδης»</t>
  </si>
  <si>
    <t>ΔΗΜΟΤΙΚΟ ΣΧΟΛΕΙΟ ΔΡΟΣΙΑΣ (ΚΒ) - «ΜΙΧΑΛΑΚΗΣ ΠΑΡΙΔΗΣ»</t>
  </si>
  <si>
    <t>ΔΗΜΟΤΙΚΟ ΣΧΟΛΕΙΟ ΚΑΪΜΑΚΛΙΟΥ Γ' (ΚΒ)</t>
  </si>
  <si>
    <t>Αγίου Δηµητρίου 15</t>
  </si>
  <si>
    <t>Κλεονίκη Χαραλάμπους</t>
  </si>
  <si>
    <t>3ος Δρόµος, Αρ. 30</t>
  </si>
  <si>
    <t>ΔΗΜΟΤΙΚΟ ΣΧΟΛΕΙΟ ΚΑΤΩ ΠΟΛΕΜΙΔΙΩΝ ΙΕ΄ (ΚΒ) - ΑΓΙΟΥ ΝΕΟΦΥΤΟΥ</t>
  </si>
  <si>
    <t>Φλαµουδιού 4</t>
  </si>
  <si>
    <t>Ανδρούλα Πέτρου-Φούσια</t>
  </si>
  <si>
    <t>ΔΗΜΟΤΙΚΟ ΣΧΟΛΕΙΟ ΚΛΗΡΟΥ</t>
  </si>
  <si>
    <t>Θέα Ιακωβίδου-Παπανδρέου</t>
  </si>
  <si>
    <t>Κολόσσι Α΄ - Αποστόλου Λουκά</t>
  </si>
  <si>
    <t>Κολόσσι Β΄ - Αποστόλου Ανδρέα και Αγίας Φωτεινής</t>
  </si>
  <si>
    <t>Μαρία Σκουφάρη-Κώστα</t>
  </si>
  <si>
    <t>Αρχιεπισκόπου Μακαρίου Γ΄ 3</t>
  </si>
  <si>
    <t>Μιχαλάκη Χριστοδούλου 4</t>
  </si>
  <si>
    <t>ΔΗΜΟΤΙΚΟ ΣΧΟΛΕΙΟ ΚΟΦΙΝΟΥ - «ΜΙΧΑΛΟΠΟΥΛΕΙΟ»</t>
  </si>
  <si>
    <t>ΔΗΜΟΤΙΚΟ ΣΧΟΛΕΙΟ ΚΥΠΕΡΟΥΝΤΑΣ (ΠΕΡΙΦΕΡΕΙΑΚΟ ΕΝΙΑΙΟ ΟΛΟΗΜΕΡΟ)</t>
  </si>
  <si>
    <t>Παναγιώτα Χ΄΄Πιέρου</t>
  </si>
  <si>
    <t>Γιαννάκης Βασιλειάδης</t>
  </si>
  <si>
    <t>Αλέξανδρου Παναγούλη 13</t>
  </si>
  <si>
    <t>Φωτεινή Κανέλλου</t>
  </si>
  <si>
    <t>25692510</t>
  </si>
  <si>
    <t>Μισιαούλη και Καβάζογλου 55</t>
  </si>
  <si>
    <t>Γιάννης Κασουλίδης</t>
  </si>
  <si>
    <t>Λεμεσός ΙΘ΄ - Αγίας Φυλάξεως</t>
  </si>
  <si>
    <t>Συνεργατισμού 8</t>
  </si>
  <si>
    <t>4002 Λεμεσός</t>
  </si>
  <si>
    <t>Θεόδωρος Ζουρμπάνος</t>
  </si>
  <si>
    <t>Πέτρος Γεωργιάδης</t>
  </si>
  <si>
    <t>Λυθροδόντας - «Μελέτιον»</t>
  </si>
  <si>
    <t>ΔΗΜΟΤΙΚΟ ΣΧΟΛΕΙΟ ΛΥΘΡΟΔΟΝΤΑ - «ΜΕΛΕΤΕΙΟΝ»</t>
  </si>
  <si>
    <t>Δήμητρα Κκαϊλή-Τσικίνη</t>
  </si>
  <si>
    <t>Σιμόνη Φωτίου (Δ/λα)</t>
  </si>
  <si>
    <t>Παναγίας 86</t>
  </si>
  <si>
    <t>Παναγιάς των Παίδων 54</t>
  </si>
  <si>
    <t>ΔΗΜΟΤΙΚΟ ΣΧΟΛΕΙΟ ΠΑΛΑΙΧΩΡΙΟΥ (ΠΕΡΙΦΕΡΕΙΑΚΟ ΕΝΙΑΙΟ ΟΛΟΗΜΕΡΟ)</t>
  </si>
  <si>
    <t>Μαργαρίτα Χατζηαναστάση</t>
  </si>
  <si>
    <t>Πάφος Ι΄ - «Ευαγόρας Παλληκαρίδης»</t>
  </si>
  <si>
    <t>ΔΗΜΟΤΙΚΟ ΣΧΟΛΕΙΟ ΠΑΦΟΥ Ι' - «ΕΥΑΓΟΡΑΣ ΠΑΛΛΗΚΑΡΙΔΗΣ»</t>
  </si>
  <si>
    <t>ΔΗΜΟΤΙΚΟ ΣΧΟΛΕΙΟ ΠΑΦΟΥ ΙΒ' - «ΠΕΥΚΙΟΣ ΓΕΩΡΓΙΑΔΗΣ»</t>
  </si>
  <si>
    <t>Μαρίνα Γρηγορίου (ΒΔ)</t>
  </si>
  <si>
    <t>Κωνσταντίνος Θεοφιλίδης</t>
  </si>
  <si>
    <t>Σπυρούλα Καρακώστα</t>
  </si>
  <si>
    <t>Ξένια Νικολάου-Χαραλάμπους</t>
  </si>
  <si>
    <t>Κατερίνα Κτίστη(Δ/λα)</t>
  </si>
  <si>
    <t>00905428832647</t>
  </si>
  <si>
    <t>ΔΗΜΟΤΙΚΟ ΣΧΟΛΕΙΟ ΣΟΥΝΙΟΥ - ΖΑΝΑΚΙΑΣ</t>
  </si>
  <si>
    <t>Ευστάθιος Βάσιλας</t>
  </si>
  <si>
    <t>Λεωφόρος Σταυρού 59</t>
  </si>
  <si>
    <t>ΣΧΟΛΗ ΚΩΦΩΝ</t>
  </si>
  <si>
    <t>ΔΗΜΟΤΙΚΟ ΣΧΟΛΕΙΟ ΣΩΤΗΡΑΣ Γ΄ (ΕΝΙΑΙΟ ΟΛΟΗΜΕΡΟ)</t>
  </si>
  <si>
    <t>ΔΗΜΟΤΙΚΟ ΣΧΟΛΕΙΟ ΤΙΜΗΣ (ΠΕΡΙΦΕΡΕΙΑΚΟ)</t>
  </si>
  <si>
    <t>Γεώργιος Χατζηχαραλάμπους (ΒΔ)</t>
  </si>
  <si>
    <t>25694840</t>
  </si>
  <si>
    <t>25694851</t>
  </si>
  <si>
    <t>Τσάδα - Κοίλη «Ευαγόρα Παλληκαρίδη» (Περιφερειακό)</t>
  </si>
  <si>
    <t>ΔΗΜΟΤΙΚΟ ΣΧΟΛΕΙΟ ΤΣΑΔΑΣ - ΚΟΙΛΗΣ  «ΕΥΑΓΟΡΑ ΠΑΛΛΗΚΑΡΙΔΗ» (ΠΕΡΙΦΕΡΕΙΑΚΟ)</t>
  </si>
  <si>
    <t>25694930</t>
  </si>
  <si>
    <t>25694940</t>
  </si>
  <si>
    <t>25694960</t>
  </si>
  <si>
    <t>ΔΗΜΟΤΙΚΟ ΣΧΟΛΕΙΟ ΧΛΩΡΑΚΑ - ΛΕΜΠΑΣ - ΑΓΙΟΥ ΣΤΕΦΑΝΟΥ</t>
  </si>
  <si>
    <t>Α΄ Σειρά (11 - 15 Απριλίου 2016)</t>
  </si>
  <si>
    <t>Β΄ Σειρά (18 - 22 Απριλίου 2016)</t>
  </si>
  <si>
    <t>Γ΄ Σειρά (9 - 13 Μαΐου 2016)</t>
  </si>
  <si>
    <t>Δ΄ Σειρά (16 - 20 Μαΐου 2016)</t>
  </si>
  <si>
    <t>Ε΄ Σειρά (23 - 27 Μαΐου 2016)</t>
  </si>
  <si>
    <t>Στ΄ Σειρά (25 - 29 Μαΐου 2016)</t>
  </si>
  <si>
    <t>Μαρωνίτες (21 - 26 Ιουνίου 2016)</t>
  </si>
  <si>
    <t>Τάξη</t>
  </si>
  <si>
    <t>Αποστολή προτίμησης</t>
  </si>
  <si>
    <t>Προκαταβολή</t>
  </si>
  <si>
    <r>
      <rPr>
        <b/>
        <sz val="10"/>
        <color indexed="10"/>
        <rFont val="Arial Greek"/>
        <charset val="161"/>
      </rPr>
      <t>Αριθμός</t>
    </r>
    <r>
      <rPr>
        <sz val="10"/>
        <rFont val="Arial Greek"/>
        <family val="2"/>
      </rPr>
      <t xml:space="preserve"> Απόδειξης Κατάθεσης</t>
    </r>
  </si>
  <si>
    <t xml:space="preserve">Παρακαλώ να παραχωρηθούν στο σχολείο μου θέσεις για συμμετοχή των παρακάτω παιδιών, στις αποστολές του Υ.Π.Π. σε Κατασκηνώσεις της Ελλάδας. </t>
  </si>
  <si>
    <t>ΚΑΤΑΛΟΓΟΣ ΜΑΘΗΤΩΝ/ΤΡΙΩΝ ΓΙΑ ΤΙΣ ΑΠΟΣΤΟΛΕΣ ΤΟΥ Υ.Π.Π. ΣΤΟ ΕΞΩΤΕΡΙΚΟ</t>
  </si>
  <si>
    <t>ΠΛΗΡΩΜΗ ΠΡΟΚΑΤΑΒΟΛΗΣ</t>
  </si>
  <si>
    <t>ΑΓΟΡΙ</t>
  </si>
  <si>
    <t>Β΄</t>
  </si>
  <si>
    <t>ΚΟΡΙΤΣΙ</t>
  </si>
  <si>
    <t>Δ΄</t>
  </si>
  <si>
    <t>Αποστ. προτίμ.</t>
  </si>
  <si>
    <t>Συνεργατικός Οργ. ή Ίδρυμα</t>
  </si>
  <si>
    <r>
      <rPr>
        <b/>
        <sz val="10"/>
        <color indexed="10"/>
        <rFont val="Arial Greek"/>
        <charset val="161"/>
      </rPr>
      <t>Ημερ.</t>
    </r>
    <r>
      <rPr>
        <sz val="10"/>
        <rFont val="Arial Greek"/>
        <family val="2"/>
      </rPr>
      <t xml:space="preserve"> Κατάθεσης</t>
    </r>
  </si>
  <si>
    <t>ΣΤΟΙΧΕΙΑ ΣΧΟΛΕΙΟΥ</t>
  </si>
  <si>
    <t>Γ΄</t>
  </si>
  <si>
    <t>Α΄</t>
  </si>
  <si>
    <t>ΣΥΝΟΛΟ</t>
  </si>
  <si>
    <t>SUBTOTAL</t>
  </si>
  <si>
    <t>TOTAL</t>
  </si>
  <si>
    <t>Για Υπηρεσιακή Χρήση:</t>
  </si>
  <si>
    <t>7.19.02.2</t>
  </si>
  <si>
    <t>ΧΑΛΚΙΔΙΚΗ</t>
  </si>
  <si>
    <t>ΠΟΛΥΓΥΡΟΣ</t>
  </si>
  <si>
    <t>ΣΑΜΟΣ</t>
  </si>
  <si>
    <t>ΑΡΙΘΜΟΣ:</t>
  </si>
  <si>
    <t>ΥΚ-Α1</t>
  </si>
  <si>
    <r>
      <rPr>
        <sz val="10"/>
        <rFont val="Arial Greek"/>
        <charset val="161"/>
      </rPr>
      <t>Ημερ.</t>
    </r>
    <r>
      <rPr>
        <sz val="10"/>
        <rFont val="Arial Greek"/>
        <family val="2"/>
      </rPr>
      <t xml:space="preserve"> Κατάθεσης</t>
    </r>
  </si>
  <si>
    <t>Συνεργατικός Οργανισμός ή Ίδρ.</t>
  </si>
  <si>
    <t>Α Π Ο Σ Τ Ο Λ Ε Σ     Π Α Ι Δ Ι Ω Ν    Σ Ε     Κ Α Τ Α Σ Κ Η Ν Ω Σ Ε Ι Σ   Σ Τ Ο    Ε Ξ Ω Τ Ε Ρ Ι Κ Ο    (ΕΛΛΑΔΑ)</t>
  </si>
  <si>
    <t>Α΄- Σάμος</t>
  </si>
  <si>
    <r>
      <rPr>
        <b/>
        <sz val="9"/>
        <rFont val="Arial Greek"/>
        <charset val="161"/>
      </rPr>
      <t>Αριθμός</t>
    </r>
    <r>
      <rPr>
        <sz val="9"/>
        <rFont val="Arial Greek"/>
        <charset val="161"/>
      </rPr>
      <t xml:space="preserve"> Αναφοράς Πληρωμής της JCC-Smart</t>
    </r>
  </si>
  <si>
    <t>ΟΛΟΙ</t>
  </si>
  <si>
    <t>«Άγιοι Ανάργυροι» Μονή-Μοναγρούλλι  (Περιφερειακό)</t>
  </si>
  <si>
    <t>ΥΠΑΙΘΡΟΣ</t>
  </si>
  <si>
    <t xml:space="preserve">«Ιαματική» (Περιφερειακό Ενιαίο Ολοήμερο) </t>
  </si>
  <si>
    <t xml:space="preserve">«Πεύκιος Γεωργιάδης» (Ενιαίο Ολοήμερο) </t>
  </si>
  <si>
    <t>ΠΟΛΗ</t>
  </si>
  <si>
    <t>«Χατζηγεωργάκης Κορνέσιος»</t>
  </si>
  <si>
    <t xml:space="preserve">Αγγλισίδες </t>
  </si>
  <si>
    <t xml:space="preserve">Αγία Μαρίνα Ξυλιάτου </t>
  </si>
  <si>
    <t xml:space="preserve">Αγία Μαρίνα Χρυσοχούς </t>
  </si>
  <si>
    <t>Άγιοι Ανάργυροι - «Μιχάλης Κακογιάννης»</t>
  </si>
  <si>
    <t>Άγιος Αντώνιος (ΔΡΑ.Σ.Ε.)</t>
  </si>
  <si>
    <t>Άγιος Γεώργιος - Βρυσούλες - Αχερίτου</t>
  </si>
  <si>
    <t>Άγιος Κασσιανός (ΔΡΑ.Σ.Ε.)</t>
  </si>
  <si>
    <t>Άγιος Λάζαρος Β΄ (ΔΡΑ.Σ.Ε.)</t>
  </si>
  <si>
    <t>Άγιος Μάρωνας</t>
  </si>
  <si>
    <t>Αγρός</t>
  </si>
  <si>
    <t xml:space="preserve">Αλεθρικό </t>
  </si>
  <si>
    <t xml:space="preserve">Ανθούπολη (ΚΒ) </t>
  </si>
  <si>
    <t xml:space="preserve">Αραδίππου Β΄ </t>
  </si>
  <si>
    <t>Αραδίππου Ε΄ - Αγίων Αυξεντίου και Ευσταθίου (ΔΡΑ.Σ.Ε.)</t>
  </si>
  <si>
    <t>Αργάκα</t>
  </si>
  <si>
    <t>Ασγάτα</t>
  </si>
  <si>
    <t>Αυδήμου (Περιφερειακό)</t>
  </si>
  <si>
    <t>Αψιού (Περιφερειακό Ενιαίο Ολοήμερο)</t>
  </si>
  <si>
    <t xml:space="preserve">Γερμασόγεια </t>
  </si>
  <si>
    <t>Γεροσκήπου Α΄</t>
  </si>
  <si>
    <t xml:space="preserve">Γεροσκήπου Β΄ </t>
  </si>
  <si>
    <t>Γιόλου (Περιφερειακό Ενιαίο Ολοήμερο) (ΔΡΑ.Σ.Ε.)</t>
  </si>
  <si>
    <t xml:space="preserve">Δευτερά Πάνω </t>
  </si>
  <si>
    <t xml:space="preserve">Δρούσεια </t>
  </si>
  <si>
    <t>Εθνάρχης Μακάριος Γ΄ (ΚΒ) (ΔΡΑ.Σ.Ε.)</t>
  </si>
  <si>
    <t>Ελένειον (ΔΡΑ.Σ.Ε.)</t>
  </si>
  <si>
    <t xml:space="preserve">Επισκοπή </t>
  </si>
  <si>
    <t>Ευρύχου</t>
  </si>
  <si>
    <t xml:space="preserve">Ζύγι (ΕΟΣ) </t>
  </si>
  <si>
    <t>Ίνεια</t>
  </si>
  <si>
    <t>Καϊμακλί Γ΄ (ΚΒ) (ΔΡΑ.Σ.Ε.)</t>
  </si>
  <si>
    <t xml:space="preserve">Κακοπετριά </t>
  </si>
  <si>
    <t>Καλό Χωριό Λάρνακας</t>
  </si>
  <si>
    <t>Καλό Χωριό Λεμεσού</t>
  </si>
  <si>
    <t xml:space="preserve">Κάμπος </t>
  </si>
  <si>
    <t>Κιβίδες Πάνω</t>
  </si>
  <si>
    <t xml:space="preserve">Κισσόνεργα </t>
  </si>
  <si>
    <t>Κλήρου</t>
  </si>
  <si>
    <t xml:space="preserve">Κονιά </t>
  </si>
  <si>
    <t>Κούκλια</t>
  </si>
  <si>
    <t>Κοφίνου - «Μιχαλοπούλειο» (ΔΡΑ.Σ.Ε.)</t>
  </si>
  <si>
    <t>Κυπερούντα (Περιφερεικό Ενιαίο Ολοήμερο)</t>
  </si>
  <si>
    <t xml:space="preserve">Λατσιά Α΄ </t>
  </si>
  <si>
    <t>Λατσιά Β΄ (ΚΒ) (ΔΡΑ.Σ.Ε.)</t>
  </si>
  <si>
    <t xml:space="preserve">Λατσιά Γ΄ </t>
  </si>
  <si>
    <t xml:space="preserve">Λατσιά Δ΄ </t>
  </si>
  <si>
    <t>Λεμεσός Δ΄ (ΚΒ) (ΔΡΑ.Σ.Ε.)</t>
  </si>
  <si>
    <t>Λεμεσός Ζ΄ (ΚΒ) - Αποστόλου Ανδρέα (ΔΡΑ.Σ.Ε.)</t>
  </si>
  <si>
    <t>Λεμεσός Η΄ (ΚΒ) - Ομόνοιας (ΔΡΑ.Σ.Ε.)</t>
  </si>
  <si>
    <t>Λεμεσός Ι΄ (ΚΒ) - Χαλκούτσας (ΔΡΑ.Σ.Ε.)</t>
  </si>
  <si>
    <t>Λεμεσός ΙΓ΄ (ΚΒ) - Αγίου Σπυρίδωνα Α΄ (ΔΡΑ.Σ.Ε.)</t>
  </si>
  <si>
    <t>Λεμεσός ΙΗ΄ - Αγίου Αντωνίου (ΔΡΑ.Σ.Ε.)</t>
  </si>
  <si>
    <t>Λεμεσός ΙΣτ΄ - Ζακακίου - Πολύκαρπου Βλάχου</t>
  </si>
  <si>
    <t xml:space="preserve">Λεμεσός ΚΓ΄  - Αγίου Σπυρίδωνα Β΄ </t>
  </si>
  <si>
    <t>Λεμεσός ΚΖ΄ - Τιμίου Προδρόμου</t>
  </si>
  <si>
    <t>Λεμεσός Στ΄ (ΚΒ) - Αγίου Νικολάου (ΔΡΑ.Σ.Ε.)</t>
  </si>
  <si>
    <t>Λεύκαρα Πάνω</t>
  </si>
  <si>
    <t>Λιβάδια (ΚΒ) (ΔΡΑ.Σ.Ε.)</t>
  </si>
  <si>
    <t xml:space="preserve">Λιοπέτρι Α΄ </t>
  </si>
  <si>
    <t>Λιοπέτρι Β΄</t>
  </si>
  <si>
    <t>Μαρώνι - Ψεματισμένος</t>
  </si>
  <si>
    <t xml:space="preserve">Μεσόγη </t>
  </si>
  <si>
    <t xml:space="preserve">Μιτσερό </t>
  </si>
  <si>
    <t xml:space="preserve">Μουτταγιάκα </t>
  </si>
  <si>
    <t xml:space="preserve">Ξυλοφάγου Α΄ </t>
  </si>
  <si>
    <t>Ξυλοφάγου Β΄</t>
  </si>
  <si>
    <t xml:space="preserve">Παλαιχώρι (Περιφερειακό Ενιαίο Ολοήμερο) </t>
  </si>
  <si>
    <t>Παλουριώτισσα Α΄ (ΚΒ) (ΔΡΑ.Σ.Ε.)</t>
  </si>
  <si>
    <t>Παλουριώτισσα Β΄ (ΚΒ) (ΔΡΑ.Σ.Ε.)</t>
  </si>
  <si>
    <t xml:space="preserve">Παναγιά </t>
  </si>
  <si>
    <t>Πάνω Πολεμίδια - Καρμιώτισσας (ΔΡΑ.Σ.Ε.)</t>
  </si>
  <si>
    <t>Παραλίμνι Δ΄ (ΔΡΑ.Σ.Ε.)</t>
  </si>
  <si>
    <t>Παραμύθα - Σπιτάλι</t>
  </si>
  <si>
    <t>Πάφος Γ΄ (ΚΒ) - Αποστόλου Παύλου (ΔΡΑ.Σ.Ε.)</t>
  </si>
  <si>
    <t>Πάφος Δ΄ -  Κάτω Περβολιών (ΔΡΑ.Σ.Ε.)</t>
  </si>
  <si>
    <t>Πάφος Ε΄ - Αγίου Δημητρίου  (ΔΡΑ.Σ.Ε.)</t>
  </si>
  <si>
    <t>Πάφος Ζ΄ - Αγίου Κενδέα (ΔΡΑ.Σ.Ε.)</t>
  </si>
  <si>
    <t xml:space="preserve">Πάφος ΙΒ΄- «Πεύκιος Γεωργιάδης» </t>
  </si>
  <si>
    <t>Πάφος Στ΄ - Κάτω Πάφου  (ΔΡΑ.Σ.Ε.)</t>
  </si>
  <si>
    <t xml:space="preserve">Πάχνα </t>
  </si>
  <si>
    <t xml:space="preserve">Πελένδρι (ΕΟΣ) </t>
  </si>
  <si>
    <t xml:space="preserve">Περιστερώνα </t>
  </si>
  <si>
    <t xml:space="preserve">Πολέμι </t>
  </si>
  <si>
    <t>Πόλη Χρυσοχούς (ΔΡΑ.Σ.Ε.)</t>
  </si>
  <si>
    <t xml:space="preserve">Πομός </t>
  </si>
  <si>
    <t>Ποταμός Γερμασόγειας Α΄ (ΔΡΑ.Σ.Ε.)</t>
  </si>
  <si>
    <t>Πρόδρομος (ΚΒ) (ΔΡΑ.Σ.Ε.)</t>
  </si>
  <si>
    <t xml:space="preserve">Πύργος Κάτω </t>
  </si>
  <si>
    <t>Ριζοκάρπασο</t>
  </si>
  <si>
    <t>ΚΑΤΕΧΟΜΕΝΑ</t>
  </si>
  <si>
    <t xml:space="preserve">Στρουμπί </t>
  </si>
  <si>
    <t xml:space="preserve">Σωτήρα Γ΄ (Ενιαίο Ολοήμερο) </t>
  </si>
  <si>
    <t>Τίμη (Περιφερειακό)</t>
  </si>
  <si>
    <t>Το Κρυφό Σχολειό</t>
  </si>
  <si>
    <t>Τσέρι Β΄</t>
  </si>
  <si>
    <t>Φανερωμένη (ΔΡΑ.Σ.Ε.)</t>
  </si>
  <si>
    <t>Φαρμακάς - Καμπί</t>
  </si>
  <si>
    <t>Χλώρακας - Λέμπα - Αγίου Στεφάνου</t>
  </si>
  <si>
    <t xml:space="preserve">Χοιροκοιτία (ΕΟΣ) </t>
  </si>
  <si>
    <t xml:space="preserve">Χολέτρια </t>
  </si>
  <si>
    <t>ΔΗΜΟΤΙΚΟ ΣΧΟΛΕΙΟ «ΑΓΙΟΙ ΑΝΑΡΓΥΡΟΙ» ΜΟΝΗΣ - ΜΟΝΑΓΡΟΥΛΛΙΟΥ (ΠΕΡΙΦΕΡΕΙΑΚΟ)</t>
  </si>
  <si>
    <t>ΔΗΜΟΤΙΚΟ ΣΧΟΛΕΙΟ «ΙΑΜΑΤΙΚΗ» (ΠΕΡΙΦΕΡΕΙΑΚΟ ΕΝΙΑΙΟ ΟΛΟΗΜΕΡΟ)</t>
  </si>
  <si>
    <t>ΔΗΜΟΤΙΚΟ ΣΧΟΛΕΙΟ «ΠΕΥΚΙΟΣ ΓΕΩΡΓΙΑΔΗΣ» (ΕΝΙΑΙΟ ΟΛΟΗΜΕΡΟ)</t>
  </si>
  <si>
    <t>22871503 / 22871504</t>
  </si>
  <si>
    <t>ΔΗΜΟΤΙΚΟ ΣΧΟΛΕΙΟ «ΧΑΤΖΗΓΕΩΡΓΑΚΗΣ ΚΟΡΝΕΣΙΟΣ»</t>
  </si>
  <si>
    <t>Κούλα Νικολάου (ΒΔ)</t>
  </si>
  <si>
    <t>Ρεβέκκα Πολυβίου</t>
  </si>
  <si>
    <t>5330 Αγία Νάπα</t>
  </si>
  <si>
    <t>25305018 / 25305019</t>
  </si>
  <si>
    <t>ok</t>
  </si>
  <si>
    <t>22316439 / 22316445</t>
  </si>
  <si>
    <t>22776530 / 22878455</t>
  </si>
  <si>
    <t>Κυριακή Σαρρή-Δημητρίου</t>
  </si>
  <si>
    <t>Αλεξία Αλεξάνδρου (Δ/λα)</t>
  </si>
  <si>
    <t>dim-ag-ioannis-lef@schools.ac.cy</t>
  </si>
  <si>
    <t>Πρόδρομος Κυριάκου</t>
  </si>
  <si>
    <t>Ανδρέας Κυριάκου</t>
  </si>
  <si>
    <t>Παναγιώτα Νεοπτολέμου (ΒΔ)</t>
  </si>
  <si>
    <t>Αντώνης Ζαρίντας (Δ/λος)</t>
  </si>
  <si>
    <t>Λουκία Λουκά</t>
  </si>
  <si>
    <t>Ανδρούλα Χριστοδούλου</t>
  </si>
  <si>
    <t>22456940 / 22456941</t>
  </si>
  <si>
    <t>Αντώνης Χριστοδούλου (ΒΔ)</t>
  </si>
  <si>
    <t>22821144 / 22874216</t>
  </si>
  <si>
    <t>Ιάκωβος Αλεξάνδρου</t>
  </si>
  <si>
    <t>Ανδρέας Ηλιάδης</t>
  </si>
  <si>
    <t>Νίκη Τοουλιά - Σαββίδου</t>
  </si>
  <si>
    <t>22521450 / 22870625</t>
  </si>
  <si>
    <t>Λευτέρης Χαράλαμπος</t>
  </si>
  <si>
    <t>Βασούλα Κούλα</t>
  </si>
  <si>
    <t>Λυγερή Χαραλάμπους</t>
  </si>
  <si>
    <t>Μαρίνα Κόλιαρου (Δ/λα)</t>
  </si>
  <si>
    <t>ΔΗΜΟΤΙΚΟ ΣΧΟΛΕΙΟ ΚΑΛΟΥ ΧΩΡΙΟΥ ΛΑΡΝΑΚΑΣ</t>
  </si>
  <si>
    <t>ΔΗΜΟΤΙΚΟ ΣΧΟΛΕΙΟ ΚΑΛΟΥ ΧΩΡΙΟΥ ΛΕΜΕΣΟΥ</t>
  </si>
  <si>
    <t>Νατάσα Κλεάνθους (Δ/λα)</t>
  </si>
  <si>
    <t>25694170 / 25694172</t>
  </si>
  <si>
    <t>25694190 / 25694192</t>
  </si>
  <si>
    <t>25694230 / 25694232</t>
  </si>
  <si>
    <t>25694250 / 25694252</t>
  </si>
  <si>
    <t>25694270 / 25694272</t>
  </si>
  <si>
    <t>Χριστίνα Χριστοδούλου</t>
  </si>
  <si>
    <t>Ελένη Σέα</t>
  </si>
  <si>
    <t>22720470 / 22720471</t>
  </si>
  <si>
    <t>Κωνσταντίνος Παπαθεοδούλου</t>
  </si>
  <si>
    <t>ΔΗΜΟΤΙΚΟ ΣΧΟΛΕΙΟ ΛΕΜΕΣΟΥ ΙΣΤ' - ΖΑΚΑΚΙΟΥ - ΠΟΛΥΚΑΡΠΟΥ ΒΛΑΧΟΥ</t>
  </si>
  <si>
    <t>22350290 / 22356664</t>
  </si>
  <si>
    <t>Ηλιάδα Τοφαρίδου</t>
  </si>
  <si>
    <t>ΔΗΜΟΤΙΚΟ ΣΧΟΛΕΙΟ ΜΑΡΩΝΙΟΥ - ΨΕΜΑΤΙΣΜΕΝΟΥ</t>
  </si>
  <si>
    <t>Γεωργία Παπαλουκά</t>
  </si>
  <si>
    <t>Μαρία Κάρενου-Χρυσοστόμου</t>
  </si>
  <si>
    <t>Χρυσταλλένη Ηρακλέους Ιωάννου</t>
  </si>
  <si>
    <t>Χριστάκης Γεωργίου</t>
  </si>
  <si>
    <t>Eλισάβετ Ευστρατίου  (Δ/λα)</t>
  </si>
  <si>
    <t>Εύα Αναστασίου-Τακούσιη</t>
  </si>
  <si>
    <t>Ιωάννα Αγγελίδου</t>
  </si>
  <si>
    <t>Mυρούλα Παπαγεωργίου - Γεμενάρη</t>
  </si>
  <si>
    <t>Γιαννούλα Ιωαννίδου</t>
  </si>
  <si>
    <t>Σεραφία Χατζησταύρου</t>
  </si>
  <si>
    <t>Χαράλαμπος Αβερκίου</t>
  </si>
  <si>
    <t>Παναγιώτα  Αντωνίου</t>
  </si>
  <si>
    <t>26938417 / 26811767</t>
  </si>
  <si>
    <t>Μαρία Λουκαῒδου</t>
  </si>
  <si>
    <t>26947214 / 26941274</t>
  </si>
  <si>
    <t>Μαίρη Στυλιανού - Χαραλάμπους</t>
  </si>
  <si>
    <t>Τώνια Ιωαννίδου</t>
  </si>
  <si>
    <t>Μαρία Φιλιππίδου</t>
  </si>
  <si>
    <t>Γεωργία Χατζηαντωνίου</t>
  </si>
  <si>
    <t>Ελένη Κουδελλάρη</t>
  </si>
  <si>
    <t>Πέτρος Ηροδότου</t>
  </si>
  <si>
    <t>Χριστάκης Δημητρίου</t>
  </si>
  <si>
    <t>Ελένη Φιλίππου</t>
  </si>
  <si>
    <t>Έλενα  Θουκυδίδου (Δ/λα)</t>
  </si>
  <si>
    <t>Ροδούλα Νικολάου</t>
  </si>
  <si>
    <t>Σάββας Ιωάννου</t>
  </si>
  <si>
    <t>Ανδρέας Κασουλίδης</t>
  </si>
  <si>
    <t>Παρθενόπη Χριστοδουλίδου-Μουσκάτου(ΒΔ)</t>
  </si>
  <si>
    <t>Χριστίνα Χατζηπαναγή (Δ/λα)</t>
  </si>
  <si>
    <t>υπόψη Μαρίας Παπαθανασίου</t>
  </si>
  <si>
    <t>pmaria81@hotmail.com</t>
  </si>
  <si>
    <t>Αλέξανδρος Καλλή</t>
  </si>
  <si>
    <t>Αναστασία Ανδρέου-Αρτέμη</t>
  </si>
  <si>
    <t>Μαριάννα Ανδρέου</t>
  </si>
  <si>
    <t>ΤΟ ΚΡΥΦΟ ΣΧΟΛΕΙΟ</t>
  </si>
  <si>
    <t>Δημήτρης Ιωσιφίδης</t>
  </si>
  <si>
    <t>Τ.Θ. 53215</t>
  </si>
  <si>
    <t>3301 Λεμεσός</t>
  </si>
  <si>
    <t>kryfosho@cytanet.com.cy</t>
  </si>
  <si>
    <t>Αγγελική Τσιανάκκα-Εφραίμ</t>
  </si>
  <si>
    <t>Βαρβάρα Βρυωνίδου  (Δ/λα)</t>
  </si>
  <si>
    <t>Ανδρέας Θεοδώρου</t>
  </si>
  <si>
    <t>Περικτιόνη Χατζηνικολάου</t>
  </si>
  <si>
    <t>Άντρη Θεοδωροπούλου</t>
  </si>
  <si>
    <t>22672868 / 22662868</t>
  </si>
  <si>
    <t>Μαρία Γεροκώστα-Λιμνατίτου</t>
  </si>
  <si>
    <t>Μαρία Πετράκη</t>
  </si>
  <si>
    <t>ΔΗΜΟΤΙΚΟ ΣΧΟΛΕΙΟ ΧΟΛΕΤΡΙΩΝ</t>
  </si>
  <si>
    <t>Φρόσω Ιωακείμ - Αβραάμ (ΒΔ)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</si>
</sst>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€-83C]#,##0"/>
    <numFmt numFmtId="166" formatCode="d/m/yyyy;@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5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color theme="1"/>
      <name val="Verdana"/>
      <family val="2"/>
    </font>
    <font>
      <sz val="8"/>
      <name val="Arial"/>
      <family val="2"/>
      <charset val="161"/>
    </font>
    <font>
      <b/>
      <sz val="12"/>
      <name val="Arial"/>
      <family val="2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color indexed="9"/>
      <name val="Verdana"/>
      <family val="2"/>
      <charset val="161"/>
    </font>
    <font>
      <sz val="10"/>
      <name val="Arial"/>
      <family val="2"/>
      <charset val="161"/>
    </font>
    <font>
      <sz val="10"/>
      <color rgb="FF006600"/>
      <name val="Arial"/>
      <family val="2"/>
      <charset val="161"/>
    </font>
    <font>
      <b/>
      <sz val="10"/>
      <name val="Arial"/>
      <family val="2"/>
      <charset val="161"/>
    </font>
    <font>
      <sz val="11"/>
      <color theme="10"/>
      <name val="Calibri"/>
      <family val="2"/>
      <scheme val="minor"/>
    </font>
    <font>
      <sz val="10"/>
      <name val="MS Sans Serif"/>
      <family val="2"/>
      <charset val="161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1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  <charset val="161"/>
    </font>
    <font>
      <u/>
      <sz val="10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rgb="FFFFC000"/>
      <name val="Calibri"/>
      <family val="2"/>
      <scheme val="minor"/>
    </font>
    <font>
      <b/>
      <sz val="11"/>
      <color rgb="FFFFC000"/>
      <name val="Arial"/>
      <family val="2"/>
      <charset val="161"/>
    </font>
    <font>
      <b/>
      <sz val="12"/>
      <color rgb="FFFFC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family val="2"/>
    </font>
    <font>
      <sz val="10"/>
      <name val="Arial Greek"/>
      <charset val="161"/>
    </font>
    <font>
      <b/>
      <sz val="10"/>
      <color indexed="10"/>
      <name val="Arial Greek"/>
      <charset val="161"/>
    </font>
    <font>
      <sz val="12"/>
      <color indexed="81"/>
      <name val="Arial Greek"/>
      <family val="2"/>
    </font>
    <font>
      <b/>
      <sz val="12"/>
      <color indexed="81"/>
      <name val="Arial Greek"/>
      <charset val="161"/>
    </font>
    <font>
      <sz val="8"/>
      <color theme="1"/>
      <name val="Arial"/>
      <family val="2"/>
      <charset val="161"/>
    </font>
    <font>
      <b/>
      <sz val="10"/>
      <name val="Arial Greek"/>
      <family val="2"/>
    </font>
    <font>
      <sz val="11"/>
      <color indexed="81"/>
      <name val="Tahoma"/>
      <family val="2"/>
      <charset val="161"/>
    </font>
    <font>
      <sz val="9"/>
      <name val="Arial Greek"/>
      <charset val="161"/>
    </font>
    <font>
      <b/>
      <sz val="11"/>
      <color indexed="81"/>
      <name val="Arial"/>
      <family val="2"/>
      <charset val="161"/>
    </font>
    <font>
      <sz val="11"/>
      <color indexed="8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9"/>
      <name val="Arial Greek"/>
      <charset val="161"/>
    </font>
    <font>
      <sz val="11"/>
      <name val="Arial"/>
      <family val="2"/>
      <charset val="161"/>
    </font>
    <font>
      <b/>
      <sz val="12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10"/>
      <color indexed="81"/>
      <name val="Tahoma"/>
      <family val="2"/>
      <charset val="161"/>
    </font>
    <font>
      <sz val="12"/>
      <name val="Calibri"/>
      <family val="2"/>
      <charset val="161"/>
    </font>
    <font>
      <sz val="10"/>
      <color rgb="FF00B050"/>
      <name val="Arial"/>
      <family val="2"/>
      <charset val="161"/>
    </font>
    <font>
      <sz val="11"/>
      <color rgb="FF00B05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0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0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4">
    <xf numFmtId="0" fontId="0" fillId="0" borderId="0"/>
    <xf numFmtId="0" fontId="9" fillId="0" borderId="0" applyNumberFormat="0" applyFill="0" applyBorder="0" applyAlignment="0" applyProtection="0"/>
    <xf numFmtId="0" fontId="19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19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7" fillId="21" borderId="0" applyNumberFormat="0" applyBorder="0" applyAlignment="0" applyProtection="0"/>
    <xf numFmtId="0" fontId="58" fillId="22" borderId="0" applyNumberFormat="0" applyBorder="0" applyAlignment="0" applyProtection="0"/>
    <xf numFmtId="0" fontId="59" fillId="23" borderId="0" applyNumberFormat="0" applyBorder="0" applyAlignment="0" applyProtection="0"/>
    <xf numFmtId="0" fontId="60" fillId="24" borderId="22" applyNumberFormat="0" applyAlignment="0" applyProtection="0"/>
    <xf numFmtId="0" fontId="61" fillId="25" borderId="23" applyNumberFormat="0" applyAlignment="0" applyProtection="0"/>
    <xf numFmtId="0" fontId="62" fillId="25" borderId="22" applyNumberFormat="0" applyAlignment="0" applyProtection="0"/>
    <xf numFmtId="0" fontId="63" fillId="0" borderId="24" applyNumberFormat="0" applyFill="0" applyAlignment="0" applyProtection="0"/>
    <xf numFmtId="0" fontId="64" fillId="26" borderId="25" applyNumberFormat="0" applyAlignment="0" applyProtection="0"/>
    <xf numFmtId="0" fontId="5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6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6" fillId="5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27" borderId="26" applyNumberFormat="0" applyFont="0" applyAlignment="0" applyProtection="0"/>
    <xf numFmtId="0" fontId="1" fillId="0" borderId="0"/>
    <xf numFmtId="0" fontId="1" fillId="27" borderId="2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35" fillId="0" borderId="0"/>
    <xf numFmtId="0" fontId="9" fillId="0" borderId="0" applyNumberFormat="0" applyFill="0" applyBorder="0" applyAlignment="0" applyProtection="0"/>
  </cellStyleXfs>
  <cellXfs count="259">
    <xf numFmtId="0" fontId="0" fillId="0" borderId="0" xfId="0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0" fillId="0" borderId="0" xfId="0" applyFont="1" applyProtection="1"/>
    <xf numFmtId="0" fontId="10" fillId="0" borderId="0" xfId="0" applyFont="1" applyFill="1" applyAlignment="1" applyProtection="1"/>
    <xf numFmtId="0" fontId="11" fillId="4" borderId="0" xfId="0" applyFont="1" applyFill="1" applyAlignment="1" applyProtection="1"/>
    <xf numFmtId="0" fontId="12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Alignment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49" fontId="10" fillId="0" borderId="0" xfId="0" applyNumberFormat="1" applyFont="1" applyFill="1" applyProtection="1"/>
    <xf numFmtId="0" fontId="14" fillId="0" borderId="0" xfId="0" applyFont="1" applyFill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Protection="1"/>
    <xf numFmtId="49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20" fillId="7" borderId="2" xfId="2" applyFont="1" applyFill="1" applyBorder="1" applyAlignment="1" applyProtection="1">
      <alignment horizontal="left" vertical="center" wrapText="1"/>
    </xf>
    <xf numFmtId="0" fontId="20" fillId="7" borderId="2" xfId="2" applyFont="1" applyFill="1" applyBorder="1" applyAlignment="1" applyProtection="1">
      <alignment horizontal="center" vertical="center" wrapText="1"/>
    </xf>
    <xf numFmtId="1" fontId="21" fillId="8" borderId="2" xfId="2" applyNumberFormat="1" applyFont="1" applyFill="1" applyBorder="1" applyAlignment="1" applyProtection="1">
      <alignment horizontal="right" vertical="center" textRotation="90" wrapText="1"/>
    </xf>
    <xf numFmtId="1" fontId="20" fillId="9" borderId="12" xfId="2" applyNumberFormat="1" applyFont="1" applyFill="1" applyBorder="1" applyAlignment="1" applyProtection="1">
      <alignment horizontal="center" vertical="center" textRotation="90" wrapText="1"/>
    </xf>
    <xf numFmtId="1" fontId="21" fillId="8" borderId="2" xfId="2" applyNumberFormat="1" applyFont="1" applyFill="1" applyBorder="1" applyAlignment="1" applyProtection="1">
      <alignment horizontal="center" vertical="center" textRotation="90" wrapText="1"/>
    </xf>
    <xf numFmtId="1" fontId="20" fillId="9" borderId="2" xfId="2" applyNumberFormat="1" applyFont="1" applyFill="1" applyBorder="1" applyAlignment="1" applyProtection="1">
      <alignment horizontal="center" vertical="center" textRotation="90" wrapText="1"/>
    </xf>
    <xf numFmtId="0" fontId="17" fillId="2" borderId="12" xfId="0" applyFont="1" applyFill="1" applyBorder="1" applyAlignment="1" applyProtection="1">
      <alignment horizontal="left" vertical="center" textRotation="90"/>
    </xf>
    <xf numFmtId="0" fontId="17" fillId="2" borderId="12" xfId="0" applyFont="1" applyFill="1" applyBorder="1" applyAlignment="1" applyProtection="1">
      <alignment horizontal="center" vertical="center" textRotation="90"/>
    </xf>
    <xf numFmtId="0" fontId="17" fillId="5" borderId="12" xfId="0" applyFont="1" applyFill="1" applyBorder="1" applyAlignment="1" applyProtection="1">
      <alignment vertical="center" textRotation="90" wrapText="1"/>
    </xf>
    <xf numFmtId="1" fontId="20" fillId="10" borderId="12" xfId="2" applyNumberFormat="1" applyFont="1" applyFill="1" applyBorder="1" applyAlignment="1" applyProtection="1">
      <alignment horizontal="center" vertical="center" textRotation="90" wrapText="1"/>
    </xf>
    <xf numFmtId="49" fontId="17" fillId="0" borderId="2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1" fontId="20" fillId="6" borderId="12" xfId="2" applyNumberFormat="1" applyFont="1" applyFill="1" applyBorder="1" applyAlignment="1" applyProtection="1">
      <alignment horizontal="center" vertical="center" textRotation="90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2" fillId="11" borderId="13" xfId="0" applyFont="1" applyFill="1" applyBorder="1" applyAlignment="1" applyProtection="1">
      <alignment horizontal="center" vertical="center"/>
    </xf>
    <xf numFmtId="0" fontId="22" fillId="11" borderId="13" xfId="0" applyFont="1" applyFill="1" applyBorder="1" applyAlignment="1" applyProtection="1">
      <alignment horizontal="center" vertical="center" wrapText="1"/>
    </xf>
    <xf numFmtId="0" fontId="10" fillId="15" borderId="0" xfId="0" applyFont="1" applyFill="1" applyProtection="1"/>
    <xf numFmtId="0" fontId="10" fillId="16" borderId="0" xfId="0" applyFont="1" applyFill="1" applyProtection="1"/>
    <xf numFmtId="0" fontId="10" fillId="2" borderId="0" xfId="0" applyFont="1" applyFill="1" applyProtection="1"/>
    <xf numFmtId="0" fontId="10" fillId="14" borderId="0" xfId="0" applyFont="1" applyFill="1" applyProtection="1"/>
    <xf numFmtId="0" fontId="10" fillId="13" borderId="0" xfId="0" applyFont="1" applyFill="1" applyProtection="1"/>
    <xf numFmtId="0" fontId="10" fillId="5" borderId="0" xfId="0" applyFont="1" applyFill="1" applyProtection="1"/>
    <xf numFmtId="0" fontId="10" fillId="3" borderId="0" xfId="0" applyFont="1" applyFill="1" applyProtection="1"/>
    <xf numFmtId="0" fontId="0" fillId="12" borderId="0" xfId="0" applyFill="1" applyProtection="1"/>
    <xf numFmtId="0" fontId="4" fillId="12" borderId="0" xfId="0" applyFont="1" applyFill="1" applyAlignment="1" applyProtection="1">
      <alignment vertical="center"/>
    </xf>
    <xf numFmtId="0" fontId="0" fillId="12" borderId="0" xfId="0" applyFont="1" applyFill="1" applyProtection="1"/>
    <xf numFmtId="0" fontId="33" fillId="12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Protection="1"/>
    <xf numFmtId="0" fontId="36" fillId="17" borderId="18" xfId="14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8" fillId="12" borderId="0" xfId="0" applyFont="1" applyFill="1" applyAlignment="1" applyProtection="1">
      <alignment vertical="center"/>
    </xf>
    <xf numFmtId="0" fontId="31" fillId="12" borderId="0" xfId="0" applyFont="1" applyFill="1" applyProtection="1"/>
    <xf numFmtId="0" fontId="0" fillId="0" borderId="0" xfId="0" applyProtection="1"/>
    <xf numFmtId="0" fontId="34" fillId="0" borderId="0" xfId="0" applyFont="1" applyProtection="1"/>
    <xf numFmtId="0" fontId="34" fillId="12" borderId="0" xfId="0" applyFont="1" applyFill="1" applyProtection="1"/>
    <xf numFmtId="0" fontId="5" fillId="12" borderId="0" xfId="0" applyFont="1" applyFill="1" applyAlignment="1" applyProtection="1">
      <alignment vertical="center"/>
    </xf>
    <xf numFmtId="0" fontId="7" fillId="12" borderId="0" xfId="0" applyFont="1" applyFill="1" applyAlignment="1" applyProtection="1">
      <alignment horizontal="right" vertical="center"/>
    </xf>
    <xf numFmtId="0" fontId="39" fillId="12" borderId="0" xfId="0" applyFont="1" applyFill="1" applyAlignment="1" applyProtection="1">
      <alignment horizontal="left" vertical="center"/>
    </xf>
    <xf numFmtId="0" fontId="40" fillId="19" borderId="0" xfId="0" applyFont="1" applyFill="1" applyProtection="1"/>
    <xf numFmtId="0" fontId="0" fillId="19" borderId="0" xfId="0" applyFill="1" applyProtection="1"/>
    <xf numFmtId="0" fontId="41" fillId="19" borderId="0" xfId="0" applyFont="1" applyFill="1" applyProtection="1"/>
    <xf numFmtId="0" fontId="34" fillId="19" borderId="0" xfId="0" applyFont="1" applyFill="1" applyProtection="1"/>
    <xf numFmtId="0" fontId="0" fillId="19" borderId="0" xfId="0" applyFont="1" applyFill="1" applyProtection="1"/>
    <xf numFmtId="0" fontId="40" fillId="5" borderId="0" xfId="0" applyFont="1" applyFill="1" applyProtection="1"/>
    <xf numFmtId="0" fontId="41" fillId="5" borderId="0" xfId="0" applyFont="1" applyFill="1" applyProtection="1"/>
    <xf numFmtId="0" fontId="42" fillId="5" borderId="0" xfId="0" applyFont="1" applyFill="1" applyAlignment="1" applyProtection="1">
      <alignment vertical="center"/>
    </xf>
    <xf numFmtId="0" fontId="43" fillId="5" borderId="0" xfId="0" applyFont="1" applyFill="1" applyAlignment="1" applyProtection="1">
      <alignment vertical="center"/>
    </xf>
    <xf numFmtId="0" fontId="44" fillId="5" borderId="0" xfId="0" applyFont="1" applyFill="1" applyAlignment="1" applyProtection="1"/>
    <xf numFmtId="0" fontId="40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32" fillId="5" borderId="0" xfId="0" applyFont="1" applyFill="1" applyAlignment="1" applyProtection="1">
      <alignment vertical="center" wrapText="1"/>
    </xf>
    <xf numFmtId="0" fontId="31" fillId="0" borderId="0" xfId="0" applyFont="1" applyFill="1" applyProtection="1"/>
    <xf numFmtId="0" fontId="0" fillId="0" borderId="0" xfId="0" applyAlignment="1">
      <alignment horizontal="center" vertical="center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0" fillId="0" borderId="0" xfId="0"/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shrinkToFit="1"/>
    </xf>
    <xf numFmtId="0" fontId="47" fillId="0" borderId="0" xfId="0" applyFont="1" applyAlignment="1">
      <alignment wrapText="1"/>
    </xf>
    <xf numFmtId="0" fontId="0" fillId="12" borderId="0" xfId="0" applyFont="1" applyFill="1" applyAlignment="1" applyProtection="1">
      <alignment vertical="center"/>
    </xf>
    <xf numFmtId="0" fontId="0" fillId="20" borderId="2" xfId="0" applyFill="1" applyBorder="1" applyAlignment="1" applyProtection="1">
      <alignment horizontal="center" vertical="center"/>
    </xf>
    <xf numFmtId="0" fontId="48" fillId="20" borderId="18" xfId="0" applyFont="1" applyFill="1" applyBorder="1" applyAlignment="1">
      <alignment horizontal="center" vertical="center"/>
    </xf>
    <xf numFmtId="0" fontId="4" fillId="18" borderId="18" xfId="0" applyFont="1" applyFill="1" applyBorder="1" applyAlignment="1" applyProtection="1">
      <alignment horizontal="center" vertical="center" wrapText="1"/>
    </xf>
    <xf numFmtId="0" fontId="45" fillId="19" borderId="0" xfId="0" applyFont="1" applyFill="1" applyProtection="1"/>
    <xf numFmtId="0" fontId="2" fillId="0" borderId="0" xfId="64"/>
    <xf numFmtId="0" fontId="47" fillId="0" borderId="0" xfId="64" applyFont="1" applyBorder="1" applyAlignment="1">
      <alignment vertical="center"/>
    </xf>
    <xf numFmtId="164" fontId="47" fillId="0" borderId="0" xfId="64" applyNumberFormat="1" applyFont="1" applyBorder="1" applyAlignment="1">
      <alignment vertical="center"/>
    </xf>
    <xf numFmtId="0" fontId="23" fillId="12" borderId="0" xfId="0" applyFont="1" applyFill="1" applyBorder="1" applyAlignment="1" applyProtection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0" borderId="2" xfId="0" quotePrefix="1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2" xfId="0" quotePrefix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0" xfId="0" applyFont="1" applyProtection="1"/>
    <xf numFmtId="0" fontId="10" fillId="6" borderId="0" xfId="0" applyFont="1" applyFill="1" applyProtection="1"/>
    <xf numFmtId="0" fontId="23" fillId="0" borderId="2" xfId="2" applyFont="1" applyFill="1" applyBorder="1" applyAlignment="1">
      <alignment horizontal="center" vertical="center" wrapText="1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23" fillId="12" borderId="8" xfId="0" applyFont="1" applyFill="1" applyBorder="1" applyAlignment="1" applyProtection="1">
      <alignment horizontal="center" vertical="center" wrapText="1"/>
    </xf>
    <xf numFmtId="0" fontId="23" fillId="12" borderId="8" xfId="0" applyFont="1" applyFill="1" applyBorder="1" applyAlignment="1" applyProtection="1">
      <alignment horizontal="center" vertical="center" shrinkToFit="1"/>
      <protection locked="0"/>
    </xf>
    <xf numFmtId="0" fontId="23" fillId="12" borderId="2" xfId="0" applyFont="1" applyFill="1" applyBorder="1" applyAlignment="1" applyProtection="1">
      <alignment horizontal="center" vertical="center" wrapText="1"/>
    </xf>
    <xf numFmtId="0" fontId="23" fillId="12" borderId="2" xfId="0" applyFont="1" applyFill="1" applyBorder="1" applyAlignment="1" applyProtection="1">
      <alignment horizontal="center" vertical="center" shrinkToFit="1"/>
      <protection locked="0"/>
    </xf>
    <xf numFmtId="0" fontId="32" fillId="12" borderId="0" xfId="0" applyFont="1" applyFill="1" applyBorder="1" applyAlignment="1" applyProtection="1">
      <alignment horizontal="center"/>
      <protection locked="0"/>
    </xf>
    <xf numFmtId="0" fontId="0" fillId="12" borderId="0" xfId="0" applyFont="1" applyFill="1" applyAlignment="1" applyProtection="1">
      <alignment horizontal="left" shrinkToFit="1"/>
    </xf>
    <xf numFmtId="14" fontId="0" fillId="1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12" borderId="0" xfId="0" applyFont="1" applyFill="1" applyAlignment="1" applyProtection="1">
      <alignment horizontal="right" vertical="center"/>
    </xf>
    <xf numFmtId="0" fontId="31" fillId="12" borderId="0" xfId="0" applyFont="1" applyFill="1" applyAlignment="1" applyProtection="1">
      <alignment horizontal="right" vertical="center" shrinkToFit="1"/>
    </xf>
    <xf numFmtId="0" fontId="0" fillId="12" borderId="0" xfId="0" applyFont="1" applyFill="1" applyAlignment="1" applyProtection="1">
      <alignment horizontal="left" vertical="center"/>
    </xf>
    <xf numFmtId="0" fontId="6" fillId="12" borderId="0" xfId="0" applyFont="1" applyFill="1" applyAlignment="1" applyProtection="1">
      <alignment vertical="center"/>
    </xf>
    <xf numFmtId="165" fontId="23" fillId="12" borderId="8" xfId="0" applyNumberFormat="1" applyFont="1" applyFill="1" applyBorder="1" applyAlignment="1" applyProtection="1">
      <alignment horizontal="center" vertical="center" shrinkToFit="1"/>
    </xf>
    <xf numFmtId="165" fontId="32" fillId="12" borderId="0" xfId="0" applyNumberFormat="1" applyFont="1" applyFill="1" applyBorder="1" applyAlignment="1" applyProtection="1">
      <alignment horizontal="center"/>
    </xf>
    <xf numFmtId="166" fontId="23" fillId="12" borderId="8" xfId="0" applyNumberFormat="1" applyFont="1" applyFill="1" applyBorder="1" applyAlignment="1" applyProtection="1">
      <alignment horizontal="center" vertical="center" shrinkToFit="1"/>
      <protection locked="0"/>
    </xf>
    <xf numFmtId="166" fontId="23" fillId="12" borderId="2" xfId="0" applyNumberFormat="1" applyFont="1" applyFill="1" applyBorder="1" applyAlignment="1" applyProtection="1">
      <alignment horizontal="center" vertical="center" shrinkToFit="1"/>
      <protection locked="0"/>
    </xf>
    <xf numFmtId="166" fontId="32" fillId="12" borderId="0" xfId="0" applyNumberFormat="1" applyFont="1" applyFill="1" applyBorder="1" applyAlignment="1" applyProtection="1">
      <alignment horizontal="center"/>
      <protection locked="0"/>
    </xf>
    <xf numFmtId="0" fontId="32" fillId="12" borderId="0" xfId="0" applyFont="1" applyFill="1" applyBorder="1" applyAlignment="1" applyProtection="1">
      <alignment horizontal="center" shrinkToFit="1"/>
      <protection locked="0"/>
    </xf>
    <xf numFmtId="0" fontId="23" fillId="12" borderId="0" xfId="0" applyFont="1" applyFill="1" applyBorder="1" applyAlignment="1" applyProtection="1">
      <alignment horizontal="center" vertical="center" shrinkToFit="1"/>
      <protection locked="0"/>
    </xf>
    <xf numFmtId="0" fontId="5" fillId="18" borderId="18" xfId="0" applyFont="1" applyFill="1" applyBorder="1" applyAlignment="1" applyProtection="1">
      <alignment horizontal="center" vertical="center" wrapText="1"/>
    </xf>
    <xf numFmtId="0" fontId="67" fillId="2" borderId="33" xfId="0" applyFont="1" applyFill="1" applyBorder="1" applyAlignment="1" applyProtection="1">
      <alignment horizontal="center" vertical="center" wrapText="1"/>
    </xf>
    <xf numFmtId="0" fontId="68" fillId="2" borderId="33" xfId="0" applyFont="1" applyFill="1" applyBorder="1" applyAlignment="1" applyProtection="1">
      <alignment horizontal="center" vertical="center" wrapText="1"/>
    </xf>
    <xf numFmtId="0" fontId="4" fillId="55" borderId="2" xfId="0" applyFont="1" applyFill="1" applyBorder="1" applyAlignment="1" applyProtection="1">
      <alignment horizontal="center" vertical="center" wrapText="1"/>
    </xf>
    <xf numFmtId="0" fontId="4" fillId="53" borderId="32" xfId="0" applyFont="1" applyFill="1" applyBorder="1" applyAlignment="1" applyProtection="1">
      <alignment horizontal="center" vertical="center" wrapText="1"/>
    </xf>
    <xf numFmtId="0" fontId="4" fillId="53" borderId="31" xfId="0" applyFont="1" applyFill="1" applyBorder="1" applyAlignment="1" applyProtection="1">
      <alignment horizontal="center" vertical="center" wrapText="1"/>
    </xf>
    <xf numFmtId="0" fontId="4" fillId="53" borderId="33" xfId="0" applyFont="1" applyFill="1" applyBorder="1" applyAlignment="1" applyProtection="1">
      <alignment horizontal="center" vertical="center" wrapText="1"/>
    </xf>
    <xf numFmtId="0" fontId="72" fillId="53" borderId="33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47" fillId="16" borderId="8" xfId="0" applyFont="1" applyFill="1" applyBorder="1" applyAlignment="1" applyProtection="1">
      <alignment horizontal="center" vertical="center" wrapText="1"/>
    </xf>
    <xf numFmtId="0" fontId="47" fillId="16" borderId="8" xfId="0" applyFont="1" applyFill="1" applyBorder="1" applyAlignment="1" applyProtection="1">
      <alignment horizontal="center" vertical="center" shrinkToFit="1"/>
    </xf>
    <xf numFmtId="0" fontId="47" fillId="16" borderId="8" xfId="0" applyFont="1" applyFill="1" applyBorder="1" applyAlignment="1" applyProtection="1">
      <alignment horizontal="left" vertical="center" wrapText="1"/>
    </xf>
    <xf numFmtId="165" fontId="47" fillId="56" borderId="8" xfId="0" applyNumberFormat="1" applyFont="1" applyFill="1" applyBorder="1" applyAlignment="1" applyProtection="1">
      <alignment horizontal="center" vertical="center" shrinkToFit="1"/>
    </xf>
    <xf numFmtId="0" fontId="47" fillId="56" borderId="8" xfId="0" applyFont="1" applyFill="1" applyBorder="1" applyAlignment="1" applyProtection="1">
      <alignment horizontal="left" vertical="center" shrinkToFit="1"/>
    </xf>
    <xf numFmtId="0" fontId="47" fillId="10" borderId="8" xfId="0" applyFont="1" applyFill="1" applyBorder="1" applyAlignment="1">
      <alignment horizontal="center" vertical="center" wrapText="1"/>
    </xf>
    <xf numFmtId="0" fontId="47" fillId="10" borderId="8" xfId="0" applyFont="1" applyFill="1" applyBorder="1" applyAlignment="1">
      <alignment horizontal="left" vertical="center" wrapText="1"/>
    </xf>
    <xf numFmtId="0" fontId="47" fillId="10" borderId="8" xfId="0" applyFont="1" applyFill="1" applyBorder="1" applyAlignment="1">
      <alignment horizontal="center" vertical="center" shrinkToFit="1"/>
    </xf>
    <xf numFmtId="0" fontId="0" fillId="12" borderId="0" xfId="0" applyFont="1" applyFill="1" applyAlignment="1" applyProtection="1">
      <alignment vertical="center" shrinkToFit="1"/>
    </xf>
    <xf numFmtId="0" fontId="7" fillId="12" borderId="0" xfId="0" applyFont="1" applyFill="1" applyAlignment="1" applyProtection="1">
      <alignment horizontal="right" vertical="center" wrapText="1"/>
    </xf>
    <xf numFmtId="0" fontId="0" fillId="12" borderId="0" xfId="0" applyFill="1" applyAlignment="1" applyProtection="1">
      <alignment horizontal="left"/>
    </xf>
    <xf numFmtId="0" fontId="0" fillId="0" borderId="2" xfId="0" applyFill="1" applyBorder="1" applyProtection="1"/>
    <xf numFmtId="0" fontId="49" fillId="19" borderId="0" xfId="0" applyFont="1" applyFill="1" applyProtection="1"/>
    <xf numFmtId="0" fontId="50" fillId="19" borderId="0" xfId="0" applyFont="1" applyFill="1" applyAlignment="1" applyProtection="1">
      <alignment vertical="center"/>
    </xf>
    <xf numFmtId="0" fontId="51" fillId="19" borderId="0" xfId="0" applyFont="1" applyFill="1" applyAlignment="1" applyProtection="1"/>
    <xf numFmtId="0" fontId="45" fillId="19" borderId="0" xfId="0" applyFont="1" applyFill="1" applyAlignment="1" applyProtection="1">
      <alignment vertical="center"/>
    </xf>
    <xf numFmtId="0" fontId="45" fillId="19" borderId="0" xfId="0" applyFont="1" applyFill="1" applyAlignment="1" applyProtection="1">
      <alignment vertical="center" wrapText="1"/>
    </xf>
    <xf numFmtId="0" fontId="32" fillId="19" borderId="0" xfId="0" applyFont="1" applyFill="1" applyProtection="1"/>
    <xf numFmtId="0" fontId="32" fillId="19" borderId="0" xfId="0" applyFont="1" applyFill="1" applyAlignment="1" applyProtection="1">
      <alignment vertical="center" wrapText="1"/>
    </xf>
    <xf numFmtId="0" fontId="32" fillId="19" borderId="0" xfId="0" applyFont="1" applyFill="1" applyAlignment="1" applyProtection="1">
      <alignment horizontal="left" vertical="center"/>
    </xf>
    <xf numFmtId="0" fontId="0" fillId="3" borderId="2" xfId="0" applyFill="1" applyBorder="1" applyAlignment="1" applyProtection="1">
      <alignment horizontal="right" vertical="center" shrinkToFit="1"/>
    </xf>
    <xf numFmtId="0" fontId="0" fillId="57" borderId="2" xfId="0" applyFill="1" applyBorder="1" applyAlignment="1" applyProtection="1">
      <alignment horizontal="center" vertical="center"/>
    </xf>
    <xf numFmtId="0" fontId="0" fillId="5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vertical="center"/>
    </xf>
    <xf numFmtId="0" fontId="46" fillId="0" borderId="0" xfId="0" applyFont="1" applyAlignment="1">
      <alignment horizontal="center" vertical="center"/>
    </xf>
    <xf numFmtId="0" fontId="46" fillId="0" borderId="0" xfId="0" applyFont="1"/>
    <xf numFmtId="0" fontId="23" fillId="59" borderId="18" xfId="0" applyFont="1" applyFill="1" applyBorder="1" applyAlignment="1" applyProtection="1">
      <alignment horizontal="center" vertical="center" wrapText="1"/>
    </xf>
    <xf numFmtId="0" fontId="80" fillId="59" borderId="18" xfId="0" applyFont="1" applyFill="1" applyBorder="1" applyAlignment="1" applyProtection="1">
      <alignment horizontal="center" vertical="center" wrapText="1"/>
    </xf>
    <xf numFmtId="0" fontId="31" fillId="12" borderId="0" xfId="0" applyFont="1" applyFill="1" applyAlignment="1" applyProtection="1">
      <alignment horizontal="right" vertical="center" shrinkToFit="1"/>
    </xf>
    <xf numFmtId="0" fontId="26" fillId="12" borderId="0" xfId="1" applyFont="1" applyFill="1" applyAlignment="1" applyProtection="1">
      <alignment vertical="center" wrapText="1"/>
    </xf>
    <xf numFmtId="0" fontId="4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quotePrefix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32" fillId="0" borderId="2" xfId="0" applyFont="1" applyFill="1" applyBorder="1" applyProtection="1"/>
    <xf numFmtId="0" fontId="47" fillId="0" borderId="8" xfId="0" applyFont="1" applyFill="1" applyBorder="1" applyAlignment="1" applyProtection="1">
      <alignment horizontal="left" vertical="center" wrapText="1"/>
    </xf>
    <xf numFmtId="166" fontId="47" fillId="0" borderId="8" xfId="0" applyNumberFormat="1" applyFont="1" applyFill="1" applyBorder="1" applyAlignment="1" applyProtection="1">
      <alignment horizontal="left" vertical="center" shrinkToFit="1"/>
    </xf>
    <xf numFmtId="0" fontId="84" fillId="0" borderId="2" xfId="0" applyFont="1" applyFill="1" applyBorder="1" applyAlignment="1">
      <alignment horizontal="left" vertical="center"/>
    </xf>
    <xf numFmtId="0" fontId="84" fillId="0" borderId="2" xfId="0" applyFont="1" applyFill="1" applyBorder="1" applyAlignment="1">
      <alignment horizontal="center" vertical="center"/>
    </xf>
    <xf numFmtId="0" fontId="85" fillId="0" borderId="2" xfId="122" quotePrefix="1" applyNumberFormat="1" applyFont="1" applyFill="1" applyBorder="1" applyAlignment="1">
      <alignment horizontal="left" vertical="center" wrapText="1"/>
    </xf>
    <xf numFmtId="0" fontId="86" fillId="0" borderId="2" xfId="0" applyFont="1" applyFill="1" applyBorder="1" applyAlignment="1">
      <alignment horizontal="center" vertical="center"/>
    </xf>
    <xf numFmtId="0" fontId="85" fillId="0" borderId="2" xfId="0" applyNumberFormat="1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left" vertical="center" wrapText="1"/>
    </xf>
    <xf numFmtId="0" fontId="86" fillId="0" borderId="2" xfId="0" applyFont="1" applyFill="1" applyBorder="1" applyAlignment="1">
      <alignment horizontal="left" vertical="center"/>
    </xf>
    <xf numFmtId="0" fontId="84" fillId="2" borderId="2" xfId="0" applyFont="1" applyFill="1" applyBorder="1" applyAlignment="1">
      <alignment horizontal="left" vertical="center"/>
    </xf>
    <xf numFmtId="0" fontId="85" fillId="0" borderId="2" xfId="122" quotePrefix="1" applyNumberFormat="1" applyFont="1" applyFill="1" applyBorder="1" applyAlignment="1">
      <alignment horizontal="left" vertical="center" wrapText="1" shrinkToFit="1"/>
    </xf>
    <xf numFmtId="0" fontId="85" fillId="0" borderId="2" xfId="0" quotePrefix="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23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quotePrefix="1" applyFont="1" applyFill="1" applyBorder="1" applyAlignment="1">
      <alignment horizontal="center" vertical="center" wrapText="1"/>
    </xf>
    <xf numFmtId="0" fontId="23" fillId="2" borderId="14" xfId="0" quotePrefix="1" applyFont="1" applyFill="1" applyBorder="1" applyAlignment="1">
      <alignment horizontal="center" vertical="center" wrapText="1"/>
    </xf>
    <xf numFmtId="0" fontId="23" fillId="2" borderId="16" xfId="0" quotePrefix="1" applyFont="1" applyFill="1" applyBorder="1" applyAlignment="1">
      <alignment horizontal="center" vertical="center" wrapText="1"/>
    </xf>
    <xf numFmtId="49" fontId="7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84" fillId="15" borderId="2" xfId="0" applyFont="1" applyFill="1" applyBorder="1" applyAlignment="1">
      <alignment horizontal="left" vertical="center"/>
    </xf>
    <xf numFmtId="0" fontId="84" fillId="15" borderId="2" xfId="0" applyFont="1" applyFill="1" applyBorder="1" applyAlignment="1">
      <alignment horizontal="center" vertical="center"/>
    </xf>
    <xf numFmtId="0" fontId="23" fillId="15" borderId="2" xfId="6" applyFont="1" applyFill="1" applyBorder="1" applyAlignment="1">
      <alignment horizontal="left" vertical="center" wrapText="1"/>
    </xf>
    <xf numFmtId="0" fontId="23" fillId="15" borderId="2" xfId="122" quotePrefix="1" applyNumberFormat="1" applyFont="1" applyFill="1" applyBorder="1" applyAlignment="1">
      <alignment horizontal="left" vertical="center" wrapText="1"/>
    </xf>
    <xf numFmtId="0" fontId="7" fillId="15" borderId="2" xfId="122" applyFont="1" applyFill="1" applyBorder="1" applyAlignment="1">
      <alignment horizontal="center" vertical="center"/>
    </xf>
    <xf numFmtId="0" fontId="7" fillId="15" borderId="2" xfId="122" applyFont="1" applyFill="1" applyBorder="1" applyAlignment="1">
      <alignment horizontal="left" vertical="center"/>
    </xf>
    <xf numFmtId="0" fontId="35" fillId="15" borderId="2" xfId="122" applyFill="1" applyBorder="1" applyAlignment="1">
      <alignment horizontal="center" vertical="center"/>
    </xf>
    <xf numFmtId="0" fontId="9" fillId="15" borderId="2" xfId="123" applyFill="1" applyBorder="1" applyAlignment="1">
      <alignment horizontal="center" vertical="center"/>
    </xf>
    <xf numFmtId="0" fontId="10" fillId="2" borderId="2" xfId="0" applyFont="1" applyFill="1" applyBorder="1"/>
    <xf numFmtId="0" fontId="35" fillId="15" borderId="2" xfId="122" applyFill="1" applyBorder="1" applyAlignment="1">
      <alignment horizontal="left" vertical="center"/>
    </xf>
    <xf numFmtId="0" fontId="23" fillId="15" borderId="2" xfId="122" quotePrefix="1" applyNumberFormat="1" applyFont="1" applyFill="1" applyBorder="1" applyAlignment="1">
      <alignment horizontal="left" vertical="center" wrapText="1" shrinkToFit="1"/>
    </xf>
    <xf numFmtId="0" fontId="0" fillId="15" borderId="2" xfId="0" applyFill="1" applyBorder="1" applyAlignment="1">
      <alignment horizontal="left" vertical="center"/>
    </xf>
    <xf numFmtId="0" fontId="23" fillId="15" borderId="2" xfId="0" quotePrefix="1" applyNumberFormat="1" applyFont="1" applyFill="1" applyBorder="1" applyAlignment="1">
      <alignment horizontal="left" vertical="center" wrapText="1"/>
    </xf>
    <xf numFmtId="0" fontId="0" fillId="15" borderId="2" xfId="0" applyFill="1" applyBorder="1" applyAlignment="1">
      <alignment horizontal="center" vertical="center"/>
    </xf>
    <xf numFmtId="0" fontId="9" fillId="15" borderId="2" xfId="1" applyFill="1" applyBorder="1" applyAlignment="1">
      <alignment horizontal="center" vertical="center"/>
    </xf>
    <xf numFmtId="0" fontId="10" fillId="12" borderId="2" xfId="0" applyFont="1" applyFill="1" applyBorder="1"/>
    <xf numFmtId="0" fontId="0" fillId="0" borderId="0" xfId="0" applyAlignment="1" applyProtection="1">
      <alignment horizontal="right"/>
    </xf>
    <xf numFmtId="0" fontId="0" fillId="12" borderId="0" xfId="0" applyFont="1" applyFill="1" applyAlignment="1" applyProtection="1">
      <alignment horizontal="center" vertical="center" shrinkToFit="1"/>
    </xf>
    <xf numFmtId="0" fontId="0" fillId="19" borderId="0" xfId="0" applyFont="1" applyFill="1" applyAlignment="1" applyProtection="1">
      <alignment vertical="center" shrinkToFi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left" vertical="center"/>
    </xf>
    <xf numFmtId="0" fontId="0" fillId="12" borderId="0" xfId="0" applyFont="1" applyFill="1" applyAlignment="1" applyProtection="1">
      <alignment horizontal="left" vertical="center" shrinkToFit="1"/>
    </xf>
    <xf numFmtId="0" fontId="31" fillId="3" borderId="2" xfId="0" applyFont="1" applyFill="1" applyBorder="1" applyAlignment="1" applyProtection="1">
      <alignment horizontal="center" vertical="center"/>
    </xf>
    <xf numFmtId="0" fontId="73" fillId="52" borderId="28" xfId="0" applyFont="1" applyFill="1" applyBorder="1" applyAlignment="1" applyProtection="1">
      <alignment horizontal="center" vertical="center"/>
    </xf>
    <xf numFmtId="0" fontId="73" fillId="52" borderId="29" xfId="0" applyFont="1" applyFill="1" applyBorder="1" applyAlignment="1" applyProtection="1">
      <alignment horizontal="center" vertical="center"/>
    </xf>
    <xf numFmtId="0" fontId="73" fillId="2" borderId="3" xfId="0" applyFont="1" applyFill="1" applyBorder="1" applyAlignment="1" applyProtection="1">
      <alignment horizontal="center" vertical="center"/>
    </xf>
    <xf numFmtId="0" fontId="73" fillId="2" borderId="4" xfId="0" applyFont="1" applyFill="1" applyBorder="1" applyAlignment="1" applyProtection="1">
      <alignment horizontal="center" vertical="center"/>
    </xf>
    <xf numFmtId="0" fontId="73" fillId="2" borderId="1" xfId="0" applyFont="1" applyFill="1" applyBorder="1" applyAlignment="1" applyProtection="1">
      <alignment horizontal="center" vertical="center"/>
    </xf>
    <xf numFmtId="0" fontId="37" fillId="12" borderId="0" xfId="0" applyFont="1" applyFill="1" applyAlignment="1" applyProtection="1">
      <alignment horizontal="left" vertical="center" wrapText="1"/>
    </xf>
    <xf numFmtId="0" fontId="31" fillId="12" borderId="2" xfId="0" applyFont="1" applyFill="1" applyBorder="1" applyAlignment="1" applyProtection="1">
      <alignment horizontal="left" vertical="top" wrapText="1"/>
      <protection locked="0"/>
    </xf>
    <xf numFmtId="0" fontId="7" fillId="18" borderId="3" xfId="0" applyFont="1" applyFill="1" applyBorder="1" applyAlignment="1" applyProtection="1">
      <alignment horizontal="center" vertical="center" wrapText="1"/>
    </xf>
    <xf numFmtId="0" fontId="7" fillId="18" borderId="4" xfId="0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center" vertical="center" wrapText="1"/>
    </xf>
    <xf numFmtId="0" fontId="7" fillId="12" borderId="0" xfId="0" applyFont="1" applyFill="1" applyAlignment="1" applyProtection="1">
      <alignment horizontal="left" vertical="center" wrapText="1"/>
    </xf>
    <xf numFmtId="0" fontId="31" fillId="12" borderId="0" xfId="0" applyFont="1" applyFill="1" applyAlignment="1" applyProtection="1">
      <alignment horizontal="left" vertical="center" wrapText="1"/>
    </xf>
    <xf numFmtId="0" fontId="8" fillId="12" borderId="0" xfId="0" applyFont="1" applyFill="1" applyAlignment="1" applyProtection="1">
      <alignment horizontal="center" vertical="center"/>
    </xf>
    <xf numFmtId="0" fontId="31" fillId="12" borderId="0" xfId="0" applyFont="1" applyFill="1" applyAlignment="1" applyProtection="1">
      <alignment horizontal="right" vertical="center" shrinkToFit="1"/>
    </xf>
    <xf numFmtId="0" fontId="13" fillId="12" borderId="0" xfId="0" applyFont="1" applyFill="1" applyAlignment="1" applyProtection="1">
      <alignment horizontal="left" vertical="center" shrinkToFit="1"/>
      <protection locked="0"/>
    </xf>
    <xf numFmtId="0" fontId="26" fillId="12" borderId="0" xfId="1" applyFont="1" applyFill="1" applyAlignment="1" applyProtection="1">
      <alignment horizontal="left" vertical="center" wrapText="1"/>
    </xf>
    <xf numFmtId="0" fontId="78" fillId="58" borderId="0" xfId="0" applyFont="1" applyFill="1" applyAlignment="1">
      <alignment horizontal="center"/>
    </xf>
    <xf numFmtId="0" fontId="7" fillId="53" borderId="31" xfId="0" applyFont="1" applyFill="1" applyBorder="1" applyAlignment="1" applyProtection="1">
      <alignment horizontal="center" vertical="center" wrapText="1"/>
    </xf>
    <xf numFmtId="0" fontId="7" fillId="53" borderId="30" xfId="0" applyFont="1" applyFill="1" applyBorder="1" applyAlignment="1" applyProtection="1">
      <alignment horizontal="center" vertical="center" wrapText="1"/>
    </xf>
    <xf numFmtId="0" fontId="73" fillId="2" borderId="2" xfId="0" applyFont="1" applyFill="1" applyBorder="1" applyAlignment="1" applyProtection="1">
      <alignment horizontal="center" vertical="center"/>
    </xf>
    <xf numFmtId="0" fontId="73" fillId="5" borderId="16" xfId="0" applyFont="1" applyFill="1" applyBorder="1" applyAlignment="1" applyProtection="1">
      <alignment horizontal="center" vertical="center"/>
    </xf>
    <xf numFmtId="0" fontId="73" fillId="5" borderId="2" xfId="0" applyFont="1" applyFill="1" applyBorder="1" applyAlignment="1" applyProtection="1">
      <alignment horizontal="center" vertical="center"/>
    </xf>
    <xf numFmtId="0" fontId="0" fillId="54" borderId="2" xfId="0" applyFill="1" applyBorder="1" applyAlignment="1">
      <alignment horizontal="center" vertical="center"/>
    </xf>
    <xf numFmtId="0" fontId="0" fillId="52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7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 shrinkToFit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6" borderId="5" xfId="0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</cellXfs>
  <cellStyles count="124">
    <cellStyle name="20% - Accent1" xfId="82" builtinId="30" customBuiltin="1"/>
    <cellStyle name="20% - Accent2" xfId="86" builtinId="34" customBuiltin="1"/>
    <cellStyle name="20% - Accent3" xfId="90" builtinId="38" customBuiltin="1"/>
    <cellStyle name="20% - Accent4" xfId="94" builtinId="42" customBuiltin="1"/>
    <cellStyle name="20% - Accent5" xfId="98" builtinId="46" customBuiltin="1"/>
    <cellStyle name="20% - Accent6" xfId="102" builtinId="50" customBuiltin="1"/>
    <cellStyle name="40% - Accent1" xfId="83" builtinId="31" customBuiltin="1"/>
    <cellStyle name="40% - Accent2" xfId="87" builtinId="35" customBuiltin="1"/>
    <cellStyle name="40% - Accent3" xfId="91" builtinId="39" customBuiltin="1"/>
    <cellStyle name="40% - Accent4" xfId="95" builtinId="43" customBuiltin="1"/>
    <cellStyle name="40% - Accent5" xfId="99" builtinId="47" customBuiltin="1"/>
    <cellStyle name="40% - Accent6" xfId="103" builtinId="51" customBuiltin="1"/>
    <cellStyle name="60% - Accent1" xfId="84" builtinId="32" customBuiltin="1"/>
    <cellStyle name="60% - Accent2" xfId="88" builtinId="36" customBuiltin="1"/>
    <cellStyle name="60% - Accent3" xfId="92" builtinId="40" customBuiltin="1"/>
    <cellStyle name="60% - Accent4" xfId="96" builtinId="44" customBuiltin="1"/>
    <cellStyle name="60% - Accent5" xfId="100" builtinId="48" customBuiltin="1"/>
    <cellStyle name="60% - Accent6" xfId="104" builtinId="52" customBuiltin="1"/>
    <cellStyle name="Accent1" xfId="81" builtinId="29" customBuiltin="1"/>
    <cellStyle name="Accent2" xfId="85" builtinId="33" customBuiltin="1"/>
    <cellStyle name="Accent3" xfId="89" builtinId="37" customBuiltin="1"/>
    <cellStyle name="Accent4" xfId="93" builtinId="41" customBuiltin="1"/>
    <cellStyle name="Accent5" xfId="97" builtinId="45" customBuiltin="1"/>
    <cellStyle name="Accent6" xfId="101" builtinId="49" customBuiltin="1"/>
    <cellStyle name="Bad" xfId="71" builtinId="27" customBuiltin="1"/>
    <cellStyle name="Calculation" xfId="75" builtinId="22" customBuiltin="1"/>
    <cellStyle name="Check Cell" xfId="77" builtinId="23" customBuiltin="1"/>
    <cellStyle name="Explanatory Text" xfId="79" builtinId="53" customBuiltin="1"/>
    <cellStyle name="Good" xfId="70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" xfId="1" builtinId="8"/>
    <cellStyle name="Hyperlink 19" xfId="7"/>
    <cellStyle name="Hyperlink 2" xfId="123"/>
    <cellStyle name="Input" xfId="73" builtinId="20" customBuiltin="1"/>
    <cellStyle name="Linked Cell" xfId="76" builtinId="24" customBuiltin="1"/>
    <cellStyle name="Neutral" xfId="72" builtinId="28" customBuiltin="1"/>
    <cellStyle name="Normal" xfId="0" builtinId="0"/>
    <cellStyle name="Normal 10" xfId="13"/>
    <cellStyle name="Normal 10 2" xfId="28"/>
    <cellStyle name="Normal 10 2 2" xfId="48"/>
    <cellStyle name="Normal 10 3" xfId="49"/>
    <cellStyle name="Normal 10 3 2" xfId="109"/>
    <cellStyle name="Normal 10 4" xfId="21"/>
    <cellStyle name="Normal 11" xfId="64"/>
    <cellStyle name="Normal 11 2" xfId="120"/>
    <cellStyle name="Normal 11 3" xfId="115"/>
    <cellStyle name="Normal 12" xfId="3"/>
    <cellStyle name="Normal 12 2" xfId="29"/>
    <cellStyle name="Normal 12 2 2" xfId="105"/>
    <cellStyle name="Normal 12 3" xfId="50"/>
    <cellStyle name="Normal 13" xfId="5"/>
    <cellStyle name="Normal 13 2" xfId="30"/>
    <cellStyle name="Normal 13 2 2" xfId="106"/>
    <cellStyle name="Normal 13 3" xfId="51"/>
    <cellStyle name="Normal 14" xfId="4"/>
    <cellStyle name="Normal 14 2" xfId="31"/>
    <cellStyle name="Normal 14 2 2" xfId="107"/>
    <cellStyle name="Normal 14 3" xfId="52"/>
    <cellStyle name="Normal 15" xfId="121"/>
    <cellStyle name="Normal 15 2" xfId="32"/>
    <cellStyle name="Normal 16" xfId="122"/>
    <cellStyle name="Normal 17 2" xfId="33"/>
    <cellStyle name="Normal 18 2" xfId="34"/>
    <cellStyle name="Normal 19 2" xfId="35"/>
    <cellStyle name="Normal 2" xfId="2"/>
    <cellStyle name="Normal 2 2" xfId="22"/>
    <cellStyle name="Normal 2 3" xfId="46"/>
    <cellStyle name="Normal 2 4" xfId="117"/>
    <cellStyle name="Normal 2 5" xfId="119"/>
    <cellStyle name="Normal 21 2" xfId="36"/>
    <cellStyle name="Normal 22 2" xfId="37"/>
    <cellStyle name="Normal 24 2" xfId="38"/>
    <cellStyle name="Normal 25 2" xfId="39"/>
    <cellStyle name="Normal 26 2" xfId="40"/>
    <cellStyle name="Normal 27 2" xfId="41"/>
    <cellStyle name="Normal 29 2" xfId="42"/>
    <cellStyle name="Normal 3" xfId="14"/>
    <cellStyle name="Normal 3 2" xfId="53"/>
    <cellStyle name="Normal 3 3" xfId="15"/>
    <cellStyle name="Normal 30 2" xfId="43"/>
    <cellStyle name="Normal 31 2" xfId="44"/>
    <cellStyle name="Normal 32" xfId="6"/>
    <cellStyle name="Normal 4" xfId="47"/>
    <cellStyle name="Normal 4 2" xfId="45"/>
    <cellStyle name="Normal 4 3" xfId="108"/>
    <cellStyle name="Normal 5" xfId="8"/>
    <cellStyle name="Normal 5 2" xfId="23"/>
    <cellStyle name="Normal 5 2 2" xfId="54"/>
    <cellStyle name="Normal 5 3" xfId="55"/>
    <cellStyle name="Normal 5 3 2" xfId="110"/>
    <cellStyle name="Normal 5 4" xfId="16"/>
    <cellStyle name="Normal 6" xfId="9"/>
    <cellStyle name="Normal 6 2" xfId="24"/>
    <cellStyle name="Normal 6 2 2" xfId="56"/>
    <cellStyle name="Normal 6 3" xfId="57"/>
    <cellStyle name="Normal 6 3 2" xfId="111"/>
    <cellStyle name="Normal 6 4" xfId="17"/>
    <cellStyle name="Normal 7" xfId="11"/>
    <cellStyle name="Normal 7 2" xfId="25"/>
    <cellStyle name="Normal 7 2 2" xfId="58"/>
    <cellStyle name="Normal 7 3" xfId="59"/>
    <cellStyle name="Normal 7 3 2" xfId="112"/>
    <cellStyle name="Normal 7 4" xfId="18"/>
    <cellStyle name="Normal 8" xfId="10"/>
    <cellStyle name="Normal 8 2" xfId="26"/>
    <cellStyle name="Normal 8 2 2" xfId="60"/>
    <cellStyle name="Normal 8 3" xfId="61"/>
    <cellStyle name="Normal 8 3 2" xfId="113"/>
    <cellStyle name="Normal 8 4" xfId="19"/>
    <cellStyle name="Normal 9" xfId="12"/>
    <cellStyle name="Normal 9 2" xfId="27"/>
    <cellStyle name="Normal 9 2 2" xfId="62"/>
    <cellStyle name="Normal 9 3" xfId="63"/>
    <cellStyle name="Normal 9 3 2" xfId="114"/>
    <cellStyle name="Normal 9 4" xfId="20"/>
    <cellStyle name="Note 2" xfId="118"/>
    <cellStyle name="Note 3" xfId="116"/>
    <cellStyle name="Output" xfId="74" builtinId="21" customBuiltin="1"/>
    <cellStyle name="Title" xfId="65" builtinId="15" customBuiltin="1"/>
    <cellStyle name="Total" xfId="80" builtinId="25" customBuiltin="1"/>
    <cellStyle name="Warning Text" xfId="78" builtinId="11" customBuiltin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300403</xdr:colOff>
      <xdr:row>0</xdr:row>
      <xdr:rowOff>85725</xdr:rowOff>
    </xdr:from>
    <xdr:to>
      <xdr:col>1</xdr:col>
      <xdr:colOff>290878</xdr:colOff>
      <xdr:row>2</xdr:row>
      <xdr:rowOff>164855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" y="85725"/>
          <a:ext cx="600075" cy="54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204156</xdr:colOff>
      <xdr:row>41</xdr:row>
      <xdr:rowOff>20414</xdr:rowOff>
    </xdr:from>
    <xdr:to>
      <xdr:col>9</xdr:col>
      <xdr:colOff>571500</xdr:colOff>
      <xdr:row>43</xdr:row>
      <xdr:rowOff>180975</xdr:rowOff>
    </xdr:to>
    <xdr:sp macro="" textlink="">
      <xdr:nvSpPr>
        <xdr:cNvPr id="3" name="Oval 2"/>
        <xdr:cNvSpPr/>
      </xdr:nvSpPr>
      <xdr:spPr>
        <a:xfrm>
          <a:off x="6547806" y="7297514"/>
          <a:ext cx="948369" cy="722536"/>
        </a:xfrm>
        <a:prstGeom prst="ellipse">
          <a:avLst/>
        </a:prstGeom>
        <a:noFill/>
        <a:ln>
          <a:solidFill>
            <a:schemeClr val="accent1">
              <a:shade val="50000"/>
              <a:alpha val="2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 fPrintsWithSheet="0"/>
  </xdr:twoCellAnchor>
  <xdr:oneCellAnchor>
    <xdr:from>
      <xdr:col>8</xdr:col>
      <xdr:colOff>194615</xdr:colOff>
      <xdr:row>41</xdr:row>
      <xdr:rowOff>228192</xdr:rowOff>
    </xdr:from>
    <xdr:ext cx="883629" cy="384906"/>
    <xdr:sp macro="" textlink="">
      <xdr:nvSpPr>
        <xdr:cNvPr id="4" name="Rectangle 3"/>
        <xdr:cNvSpPr/>
      </xdr:nvSpPr>
      <xdr:spPr>
        <a:xfrm rot="18999112">
          <a:off x="6538265" y="7505292"/>
          <a:ext cx="883629" cy="384906"/>
        </a:xfrm>
        <a:prstGeom prst="rect">
          <a:avLst/>
        </a:prstGeom>
        <a:noFill/>
        <a:ln w="3175">
          <a:solidFill>
            <a:schemeClr val="bg1">
              <a:lumMod val="85000"/>
              <a:alpha val="11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Σφραγίδα </a:t>
          </a:r>
        </a:p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σχολείου</a:t>
          </a:r>
          <a:endParaRPr lang="en-US" sz="1000" b="1" cap="none" spc="0">
            <a:ln w="12700">
              <a:solidFill>
                <a:schemeClr val="tx2">
                  <a:satMod val="155000"/>
                  <a:alpha val="29000"/>
                </a:schemeClr>
              </a:solidFill>
              <a:prstDash val="solid"/>
            </a:ln>
            <a:solidFill>
              <a:schemeClr val="tx1">
                <a:alpha val="24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 fPrintsWithSheet="0"/>
  </xdr:oneCellAnchor>
  <xdr:twoCellAnchor>
    <xdr:from>
      <xdr:col>15</xdr:col>
      <xdr:colOff>369794</xdr:colOff>
      <xdr:row>26</xdr:row>
      <xdr:rowOff>33618</xdr:rowOff>
    </xdr:from>
    <xdr:to>
      <xdr:col>16</xdr:col>
      <xdr:colOff>78441</xdr:colOff>
      <xdr:row>37</xdr:row>
      <xdr:rowOff>22412</xdr:rowOff>
    </xdr:to>
    <xdr:sp macro="" textlink="" fLocksText="0">
      <xdr:nvSpPr>
        <xdr:cNvPr id="5" name="Down Arrow 4"/>
        <xdr:cNvSpPr/>
      </xdr:nvSpPr>
      <xdr:spPr>
        <a:xfrm>
          <a:off x="12180794" y="4706471"/>
          <a:ext cx="313765" cy="1961029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 fPrintsWithSheet="0"/>
  </xdr:twoCellAnchor>
  <xdr:twoCellAnchor>
    <xdr:from>
      <xdr:col>0</xdr:col>
      <xdr:colOff>459443</xdr:colOff>
      <xdr:row>22</xdr:row>
      <xdr:rowOff>44824</xdr:rowOff>
    </xdr:from>
    <xdr:to>
      <xdr:col>1</xdr:col>
      <xdr:colOff>11206</xdr:colOff>
      <xdr:row>32</xdr:row>
      <xdr:rowOff>100854</xdr:rowOff>
    </xdr:to>
    <xdr:sp macro="" textlink="" fLocksText="0">
      <xdr:nvSpPr>
        <xdr:cNvPr id="6" name="Down Arrow 5"/>
        <xdr:cNvSpPr/>
      </xdr:nvSpPr>
      <xdr:spPr>
        <a:xfrm>
          <a:off x="459443" y="4000500"/>
          <a:ext cx="134469" cy="1848972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31</xdr:row>
      <xdr:rowOff>171450</xdr:rowOff>
    </xdr:from>
    <xdr:to>
      <xdr:col>12</xdr:col>
      <xdr:colOff>28575</xdr:colOff>
      <xdr:row>33</xdr:row>
      <xdr:rowOff>114300</xdr:rowOff>
    </xdr:to>
    <xdr:sp macro="" textlink="">
      <xdr:nvSpPr>
        <xdr:cNvPr id="2" name="Curved Up Arrow 1"/>
        <xdr:cNvSpPr/>
      </xdr:nvSpPr>
      <xdr:spPr>
        <a:xfrm>
          <a:off x="2314575" y="6353175"/>
          <a:ext cx="4819650" cy="3238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25</xdr:row>
      <xdr:rowOff>76200</xdr:rowOff>
    </xdr:from>
    <xdr:to>
      <xdr:col>11</xdr:col>
      <xdr:colOff>0</xdr:colOff>
      <xdr:row>26</xdr:row>
      <xdr:rowOff>76200</xdr:rowOff>
    </xdr:to>
    <xdr:sp macro="" textlink="">
      <xdr:nvSpPr>
        <xdr:cNvPr id="3" name="Curved Up Arrow 2"/>
        <xdr:cNvSpPr/>
      </xdr:nvSpPr>
      <xdr:spPr>
        <a:xfrm>
          <a:off x="9525" y="4752975"/>
          <a:ext cx="6486525" cy="1905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oneCellAnchor>
    <xdr:from>
      <xdr:col>15</xdr:col>
      <xdr:colOff>472758</xdr:colOff>
      <xdr:row>11</xdr:row>
      <xdr:rowOff>168087</xdr:rowOff>
    </xdr:from>
    <xdr:ext cx="3975320" cy="2910092"/>
    <xdr:sp macro="" textlink="">
      <xdr:nvSpPr>
        <xdr:cNvPr id="4" name="Rectangle 3"/>
        <xdr:cNvSpPr/>
      </xdr:nvSpPr>
      <xdr:spPr>
        <a:xfrm>
          <a:off x="12227729" y="2767852"/>
          <a:ext cx="3975320" cy="29100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προστατεύεται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με κωδικό.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Είναι μόνο για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υπηρεσιακή χρήση.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581025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Ανάλυση Πλεονασμάτων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/Ελλειμμάτων</a:t>
          </a:r>
        </a:p>
      </xdr:txBody>
    </xdr:sp>
    <xdr:clientData/>
  </xdr:twoCellAnchor>
  <xdr:twoCellAnchor>
    <xdr:from>
      <xdr:col>24</xdr:col>
      <xdr:colOff>0</xdr:colOff>
      <xdr:row>2</xdr:row>
      <xdr:rowOff>9525</xdr:rowOff>
    </xdr:from>
    <xdr:to>
      <xdr:col>24</xdr:col>
      <xdr:colOff>0</xdr:colOff>
      <xdr:row>2</xdr:row>
      <xdr:rowOff>190500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172325" y="257175"/>
          <a:ext cx="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ΠΑΡΕΚΚΛΙΣΕΙΣ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Πλεον./</a:t>
          </a: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E</a:t>
          </a: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λλειμ.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ΔΙΔ.ΠΕΡ.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Πλεον/Ελλειμ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ΑΤΟΜΑ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0</xdr:colOff>
      <xdr:row>2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172325" y="2762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ΠΑΡΑΧΩΡΗΣΕΙΣ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5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6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7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8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7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8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9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30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oneCellAnchor>
    <xdr:from>
      <xdr:col>51</xdr:col>
      <xdr:colOff>113585</xdr:colOff>
      <xdr:row>0</xdr:row>
      <xdr:rowOff>188410</xdr:rowOff>
    </xdr:from>
    <xdr:ext cx="8192948" cy="655885"/>
    <xdr:sp macro="" textlink="">
      <xdr:nvSpPr>
        <xdr:cNvPr id="7" name="Rectangle 6"/>
        <xdr:cNvSpPr/>
      </xdr:nvSpPr>
      <xdr:spPr>
        <a:xfrm>
          <a:off x="113585" y="188410"/>
          <a:ext cx="819294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προστατεύεται με κωδικό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47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48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49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50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51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52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53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54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55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56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57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58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59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0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1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2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63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64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65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66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7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8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69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70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71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72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73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74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75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76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77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78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79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0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1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2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83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84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85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86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7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8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89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90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91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92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93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94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119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120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121" name="Text Box 313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20</xdr:row>
      <xdr:rowOff>0</xdr:rowOff>
    </xdr:from>
    <xdr:to>
      <xdr:col>2</xdr:col>
      <xdr:colOff>1381125</xdr:colOff>
      <xdr:row>20</xdr:row>
      <xdr:rowOff>0</xdr:rowOff>
    </xdr:to>
    <xdr:sp macro="" textlink="">
      <xdr:nvSpPr>
        <xdr:cNvPr id="122" name="Text Box 314"/>
        <xdr:cNvSpPr txBox="1">
          <a:spLocks noChangeArrowheads="1"/>
        </xdr:cNvSpPr>
      </xdr:nvSpPr>
      <xdr:spPr bwMode="auto">
        <a:xfrm>
          <a:off x="742950" y="62388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123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124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125" name="Text Box 313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272</xdr:row>
      <xdr:rowOff>0</xdr:rowOff>
    </xdr:from>
    <xdr:to>
      <xdr:col>2</xdr:col>
      <xdr:colOff>1381125</xdr:colOff>
      <xdr:row>272</xdr:row>
      <xdr:rowOff>0</xdr:rowOff>
    </xdr:to>
    <xdr:sp macro="" textlink="">
      <xdr:nvSpPr>
        <xdr:cNvPr id="126" name="Text Box 314"/>
        <xdr:cNvSpPr txBox="1">
          <a:spLocks noChangeArrowheads="1"/>
        </xdr:cNvSpPr>
      </xdr:nvSpPr>
      <xdr:spPr bwMode="auto">
        <a:xfrm>
          <a:off x="742950" y="854487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27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28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29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30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31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32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33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34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35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36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37" name="Text Box 313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107</xdr:row>
      <xdr:rowOff>0</xdr:rowOff>
    </xdr:from>
    <xdr:to>
      <xdr:col>2</xdr:col>
      <xdr:colOff>1381125</xdr:colOff>
      <xdr:row>107</xdr:row>
      <xdr:rowOff>0</xdr:rowOff>
    </xdr:to>
    <xdr:sp macro="" textlink="">
      <xdr:nvSpPr>
        <xdr:cNvPr id="138" name="Text Box 314"/>
        <xdr:cNvSpPr txBox="1">
          <a:spLocks noChangeArrowheads="1"/>
        </xdr:cNvSpPr>
      </xdr:nvSpPr>
      <xdr:spPr bwMode="auto">
        <a:xfrm>
          <a:off x="742950" y="335851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39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40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41" name="Text Box 313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197</xdr:row>
      <xdr:rowOff>0</xdr:rowOff>
    </xdr:from>
    <xdr:to>
      <xdr:col>2</xdr:col>
      <xdr:colOff>1381125</xdr:colOff>
      <xdr:row>197</xdr:row>
      <xdr:rowOff>0</xdr:rowOff>
    </xdr:to>
    <xdr:sp macro="" textlink="">
      <xdr:nvSpPr>
        <xdr:cNvPr id="142" name="Text Box 314"/>
        <xdr:cNvSpPr txBox="1">
          <a:spLocks noChangeArrowheads="1"/>
        </xdr:cNvSpPr>
      </xdr:nvSpPr>
      <xdr:spPr bwMode="auto">
        <a:xfrm>
          <a:off x="742950" y="618744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3" name="Text Box 313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4" name="Text Box 314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5" name="Text Box 313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6" name="Text Box 314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7" name="Text Box 313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8" name="Text Box 314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49" name="Text Box 313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235</xdr:row>
      <xdr:rowOff>0</xdr:rowOff>
    </xdr:from>
    <xdr:to>
      <xdr:col>2</xdr:col>
      <xdr:colOff>1381125</xdr:colOff>
      <xdr:row>235</xdr:row>
      <xdr:rowOff>0</xdr:rowOff>
    </xdr:to>
    <xdr:sp macro="" textlink="">
      <xdr:nvSpPr>
        <xdr:cNvPr id="150" name="Text Box 314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276350" y="77028675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235</xdr:row>
      <xdr:rowOff>0</xdr:rowOff>
    </xdr:from>
    <xdr:to>
      <xdr:col>35</xdr:col>
      <xdr:colOff>1381125</xdr:colOff>
      <xdr:row>235</xdr:row>
      <xdr:rowOff>0</xdr:rowOff>
    </xdr:to>
    <xdr:sp macro="" textlink="">
      <xdr:nvSpPr>
        <xdr:cNvPr id="151" name="Text Box 313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8583275" y="77028675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235</xdr:row>
      <xdr:rowOff>0</xdr:rowOff>
    </xdr:from>
    <xdr:to>
      <xdr:col>35</xdr:col>
      <xdr:colOff>1381125</xdr:colOff>
      <xdr:row>235</xdr:row>
      <xdr:rowOff>0</xdr:rowOff>
    </xdr:to>
    <xdr:sp macro="" textlink="">
      <xdr:nvSpPr>
        <xdr:cNvPr id="152" name="Text Box 314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8583275" y="77028675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235</xdr:row>
      <xdr:rowOff>0</xdr:rowOff>
    </xdr:from>
    <xdr:to>
      <xdr:col>35</xdr:col>
      <xdr:colOff>1381125</xdr:colOff>
      <xdr:row>235</xdr:row>
      <xdr:rowOff>0</xdr:rowOff>
    </xdr:to>
    <xdr:sp macro="" textlink="">
      <xdr:nvSpPr>
        <xdr:cNvPr id="153" name="Text Box 313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8583275" y="77028675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235</xdr:row>
      <xdr:rowOff>0</xdr:rowOff>
    </xdr:from>
    <xdr:to>
      <xdr:col>35</xdr:col>
      <xdr:colOff>1381125</xdr:colOff>
      <xdr:row>235</xdr:row>
      <xdr:rowOff>0</xdr:rowOff>
    </xdr:to>
    <xdr:sp macro="" textlink="">
      <xdr:nvSpPr>
        <xdr:cNvPr id="154" name="Text Box 314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18583275" y="77028675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piresia_kataskinoseon@schools.ac.c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ryfosho@cytanet.com.cy" TargetMode="External"/><Relationship Id="rId2" Type="http://schemas.openxmlformats.org/officeDocument/2006/relationships/hyperlink" Target="mailto:pmaria81@hotmail.com" TargetMode="External"/><Relationship Id="rId1" Type="http://schemas.openxmlformats.org/officeDocument/2006/relationships/hyperlink" Target="mailto:gjs@grammarschool.ac.cy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K74"/>
  <sheetViews>
    <sheetView tabSelected="1" zoomScale="85" zoomScaleNormal="85" zoomScaleSheetLayoutView="115" workbookViewId="0">
      <selection activeCell="G18" sqref="G18"/>
    </sheetView>
  </sheetViews>
  <sheetFormatPr defaultRowHeight="15" x14ac:dyDescent="0.25"/>
  <cols>
    <col min="1" max="1" width="8.7109375" style="59" customWidth="1"/>
    <col min="2" max="2" width="9.85546875" style="59" customWidth="1"/>
    <col min="3" max="4" width="25.140625" style="59" customWidth="1"/>
    <col min="5" max="5" width="5.42578125" style="59" customWidth="1"/>
    <col min="6" max="7" width="13.5703125" style="59" customWidth="1"/>
    <col min="8" max="8" width="16.5703125" style="59" customWidth="1"/>
    <col min="9" max="9" width="13.42578125" style="59" customWidth="1"/>
    <col min="10" max="10" width="32.28515625" style="59" hidden="1" customWidth="1"/>
    <col min="11" max="11" width="3.5703125" style="59" hidden="1" customWidth="1"/>
    <col min="12" max="12" width="24.5703125" style="59" customWidth="1"/>
    <col min="13" max="13" width="2.140625" style="95" customWidth="1"/>
    <col min="14" max="14" width="6.85546875" style="80" customWidth="1"/>
    <col min="15" max="16" width="9.140625" style="80"/>
    <col min="17" max="17" width="22.5703125" style="80" customWidth="1"/>
    <col min="18" max="25" width="9.140625" style="69"/>
    <col min="26" max="37" width="9.140625" style="51"/>
    <col min="38" max="16384" width="9.140625" style="62"/>
  </cols>
  <sheetData>
    <row r="1" spans="1:37" ht="17.25" customHeight="1" thickBot="1" x14ac:dyDescent="0.3">
      <c r="A1" s="230" t="s">
        <v>0</v>
      </c>
      <c r="B1" s="230"/>
      <c r="C1" s="230"/>
      <c r="D1" s="51"/>
      <c r="E1" s="51"/>
      <c r="F1" s="51"/>
      <c r="G1" s="51"/>
      <c r="H1" s="51"/>
      <c r="I1" s="51"/>
      <c r="J1" s="51"/>
      <c r="K1" s="51"/>
      <c r="L1" s="58" t="s">
        <v>1944</v>
      </c>
      <c r="N1" s="73"/>
      <c r="O1" s="73"/>
      <c r="P1" s="73"/>
      <c r="Q1" s="73"/>
      <c r="R1" s="68"/>
      <c r="S1" s="68"/>
      <c r="T1" s="68"/>
      <c r="U1" s="68"/>
      <c r="V1" s="68"/>
    </row>
    <row r="2" spans="1:37" x14ac:dyDescent="0.25">
      <c r="A2" s="230"/>
      <c r="B2" s="230"/>
      <c r="C2" s="230"/>
      <c r="D2" s="51"/>
      <c r="E2" s="51"/>
      <c r="F2" s="51"/>
      <c r="G2" s="51"/>
      <c r="H2" s="51"/>
      <c r="I2" s="51"/>
      <c r="J2" s="51"/>
      <c r="K2" s="51"/>
      <c r="L2" s="51"/>
      <c r="N2" s="73"/>
      <c r="O2" s="73"/>
      <c r="P2" s="73"/>
      <c r="Q2" s="73"/>
      <c r="R2" s="68"/>
      <c r="S2" s="68"/>
      <c r="T2" s="68"/>
      <c r="U2" s="68"/>
      <c r="V2" s="68"/>
    </row>
    <row r="3" spans="1:37" ht="13.5" customHeight="1" x14ac:dyDescent="0.25">
      <c r="A3" s="230"/>
      <c r="B3" s="230"/>
      <c r="C3" s="230"/>
      <c r="D3" s="148" t="s">
        <v>6</v>
      </c>
      <c r="E3" s="231" t="s">
        <v>1939</v>
      </c>
      <c r="F3" s="231"/>
      <c r="G3" s="149"/>
      <c r="H3" s="149"/>
      <c r="I3" s="149"/>
      <c r="J3" s="51"/>
      <c r="K3" s="51"/>
      <c r="L3" s="51"/>
      <c r="N3" s="73"/>
      <c r="O3" s="73"/>
      <c r="P3" s="73"/>
      <c r="Q3" s="73"/>
      <c r="R3" s="68"/>
      <c r="S3" s="68"/>
      <c r="T3" s="68"/>
      <c r="U3" s="68"/>
      <c r="V3" s="68"/>
    </row>
    <row r="4" spans="1:37" ht="13.5" customHeight="1" x14ac:dyDescent="0.25">
      <c r="A4" s="65" t="s">
        <v>954</v>
      </c>
      <c r="B4" s="65"/>
      <c r="C4" s="65"/>
      <c r="D4" s="148" t="s">
        <v>4</v>
      </c>
      <c r="E4" s="231" t="s">
        <v>2</v>
      </c>
      <c r="F4" s="231"/>
      <c r="G4" s="149"/>
      <c r="H4" s="149"/>
      <c r="I4" s="149"/>
      <c r="J4" s="51"/>
      <c r="K4" s="51"/>
      <c r="L4" s="119" t="s">
        <v>952</v>
      </c>
      <c r="N4" s="73"/>
      <c r="O4" s="73"/>
      <c r="P4" s="73"/>
      <c r="Q4" s="73"/>
      <c r="R4" s="68"/>
      <c r="S4" s="68"/>
      <c r="T4" s="68"/>
      <c r="U4" s="68"/>
      <c r="V4" s="68"/>
    </row>
    <row r="5" spans="1:37" s="63" customFormat="1" ht="15" customHeight="1" x14ac:dyDescent="0.25">
      <c r="A5" s="60" t="s">
        <v>953</v>
      </c>
      <c r="B5" s="60"/>
      <c r="C5" s="60"/>
      <c r="D5" s="148" t="s">
        <v>5</v>
      </c>
      <c r="E5" s="231" t="s">
        <v>3</v>
      </c>
      <c r="F5" s="231"/>
      <c r="G5" s="149"/>
      <c r="H5" s="149"/>
      <c r="I5" s="149"/>
      <c r="J5" s="61"/>
      <c r="K5" s="61"/>
      <c r="L5" s="119" t="s">
        <v>951</v>
      </c>
      <c r="M5" s="151"/>
      <c r="N5" s="75"/>
      <c r="O5" s="75"/>
      <c r="P5" s="75"/>
      <c r="Q5" s="74"/>
      <c r="R5" s="70"/>
      <c r="S5" s="70"/>
      <c r="T5" s="70"/>
      <c r="U5" s="70"/>
      <c r="V5" s="70"/>
      <c r="W5" s="71"/>
      <c r="X5" s="71"/>
      <c r="Y5" s="71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s="63" customFormat="1" ht="15" customHeight="1" x14ac:dyDescent="0.2">
      <c r="A6" s="60" t="s">
        <v>1</v>
      </c>
      <c r="B6" s="60"/>
      <c r="C6" s="60"/>
      <c r="D6" s="148" t="s">
        <v>7</v>
      </c>
      <c r="E6" s="236" t="s">
        <v>8</v>
      </c>
      <c r="F6" s="236"/>
      <c r="G6" s="236"/>
      <c r="H6" s="236"/>
      <c r="I6" s="170"/>
      <c r="J6" s="122"/>
      <c r="K6" s="122"/>
      <c r="L6" s="119" t="s">
        <v>950</v>
      </c>
      <c r="M6" s="151"/>
      <c r="N6" s="75"/>
      <c r="O6" s="75"/>
      <c r="P6" s="74"/>
      <c r="Q6" s="74"/>
      <c r="R6" s="70"/>
      <c r="S6" s="70"/>
      <c r="T6" s="70"/>
      <c r="U6" s="70"/>
      <c r="V6" s="70"/>
      <c r="W6" s="71"/>
      <c r="X6" s="71"/>
      <c r="Y6" s="71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s="63" customFormat="1" ht="14.2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151"/>
      <c r="N7" s="74"/>
      <c r="O7" s="74"/>
      <c r="P7" s="74"/>
      <c r="Q7" s="74"/>
      <c r="R7" s="70"/>
      <c r="S7" s="70"/>
      <c r="T7" s="70"/>
      <c r="U7" s="70"/>
      <c r="V7" s="70"/>
      <c r="W7" s="71"/>
      <c r="X7" s="71"/>
      <c r="Y7" s="71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13.5" customHeight="1" x14ac:dyDescent="0.25">
      <c r="A8" s="233" t="s">
        <v>1947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152"/>
      <c r="N8" s="76"/>
      <c r="O8" s="76"/>
      <c r="P8" s="73"/>
      <c r="Q8" s="73"/>
      <c r="R8" s="68"/>
      <c r="S8" s="68"/>
      <c r="T8" s="68"/>
      <c r="U8" s="68"/>
      <c r="V8" s="68"/>
    </row>
    <row r="9" spans="1:37" ht="12.75" customHeight="1" x14ac:dyDescent="0.25">
      <c r="A9" s="233" t="s">
        <v>941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152"/>
      <c r="N9" s="76"/>
      <c r="O9" s="76"/>
      <c r="P9" s="73"/>
      <c r="Q9" s="73"/>
      <c r="R9" s="68"/>
      <c r="S9" s="68"/>
      <c r="T9" s="68"/>
      <c r="U9" s="68"/>
      <c r="V9" s="68"/>
    </row>
    <row r="10" spans="1:37" ht="16.5" customHeight="1" x14ac:dyDescent="0.25">
      <c r="A10" s="52"/>
      <c r="B10" s="169" t="s">
        <v>862</v>
      </c>
      <c r="C10" s="91" t="str">
        <f>IF(C11="","",VLOOKUP($C$11,stoixeia!$C$5:$AS$300,5,FALSE))</f>
        <v/>
      </c>
      <c r="D10" s="53"/>
      <c r="E10" s="53"/>
      <c r="F10" s="53"/>
      <c r="G10" s="53"/>
      <c r="H10" s="53"/>
      <c r="I10" s="53"/>
      <c r="J10" s="53"/>
      <c r="K10" s="53"/>
      <c r="L10" s="53"/>
      <c r="N10" s="73"/>
      <c r="O10" s="73"/>
      <c r="P10" s="73"/>
      <c r="Q10" s="73"/>
      <c r="R10" s="68"/>
      <c r="S10" s="68"/>
      <c r="T10" s="68"/>
      <c r="U10" s="68"/>
      <c r="V10" s="68"/>
    </row>
    <row r="11" spans="1:37" ht="13.5" customHeight="1" x14ac:dyDescent="0.25">
      <c r="A11" s="234" t="s">
        <v>9</v>
      </c>
      <c r="B11" s="234"/>
      <c r="C11" s="235"/>
      <c r="D11" s="235"/>
      <c r="E11" s="235"/>
      <c r="F11" s="235"/>
      <c r="G11" s="235"/>
      <c r="H11" s="235"/>
      <c r="I11" s="51"/>
      <c r="J11" s="51"/>
      <c r="K11" s="51"/>
      <c r="L11" s="51"/>
      <c r="M11" s="153"/>
      <c r="N11" s="77"/>
      <c r="O11" s="77"/>
      <c r="P11" s="73"/>
      <c r="Q11" s="73"/>
      <c r="R11" s="68"/>
      <c r="S11" s="68"/>
      <c r="T11" s="68"/>
      <c r="U11" s="68"/>
      <c r="V11" s="68"/>
    </row>
    <row r="12" spans="1:37" ht="12.75" customHeight="1" x14ac:dyDescent="0.25">
      <c r="A12" s="234" t="s">
        <v>866</v>
      </c>
      <c r="B12" s="234"/>
      <c r="C12" s="219" t="str">
        <f>IF(C11="","",VLOOKUP($C$11,stoixeia!$C$5:$AS$300,38,FALSE))</f>
        <v/>
      </c>
      <c r="D12" s="219"/>
      <c r="E12" s="219"/>
      <c r="F12" s="169" t="s">
        <v>867</v>
      </c>
      <c r="G12" s="218" t="str">
        <f>IF(C11="","",VLOOKUP($C$11,stoixeia!$C$5:$AS$300,39,FALSE))</f>
        <v/>
      </c>
      <c r="H12" s="218"/>
      <c r="I12" s="218"/>
      <c r="J12" s="120" t="s">
        <v>862</v>
      </c>
      <c r="K12" s="91" t="str">
        <f>IF(C11="","",VLOOKUP($C$11,stoixeia!$C$5:$AS$300,5,FALSE))</f>
        <v/>
      </c>
      <c r="L12" s="147"/>
      <c r="N12" s="73"/>
      <c r="O12" s="73"/>
      <c r="P12" s="73"/>
      <c r="Q12" s="73"/>
      <c r="R12" s="68"/>
      <c r="S12" s="68"/>
      <c r="T12" s="68"/>
      <c r="U12" s="68"/>
      <c r="V12" s="68"/>
    </row>
    <row r="13" spans="1:37" ht="12.75" customHeight="1" x14ac:dyDescent="0.25">
      <c r="A13" s="234" t="s">
        <v>865</v>
      </c>
      <c r="B13" s="234"/>
      <c r="C13" s="218" t="str">
        <f>IF(C11="","",VLOOKUP($C$11,stoixeia!$C$5:$AS$300,43,FALSE))</f>
        <v/>
      </c>
      <c r="D13" s="218"/>
      <c r="E13" s="91"/>
      <c r="F13" s="66" t="s">
        <v>863</v>
      </c>
      <c r="G13" s="219" t="str">
        <f>IF(C11="","",VLOOKUP($C$11,stoixeia!$C$5:$AS$300,40,FALSE))</f>
        <v/>
      </c>
      <c r="H13" s="219"/>
      <c r="I13" s="213" t="s">
        <v>864</v>
      </c>
      <c r="J13" s="66" t="s">
        <v>864</v>
      </c>
      <c r="K13" s="117" t="str">
        <f>IF(C11="","",VLOOKUP($C$11,stoixeia!$C$5:$AS$300,41,FALSE))</f>
        <v/>
      </c>
      <c r="L13" s="214" t="str">
        <f>IF(C11="","",VLOOKUP($C$11,stoixeia!$C$5:$AS$300,41,FALSE))</f>
        <v/>
      </c>
      <c r="M13" s="215"/>
      <c r="N13" s="73"/>
      <c r="O13" s="73"/>
      <c r="P13" s="73"/>
      <c r="Q13" s="73"/>
      <c r="R13" s="68"/>
      <c r="S13" s="68"/>
      <c r="T13" s="68"/>
      <c r="U13" s="68"/>
      <c r="V13" s="68"/>
    </row>
    <row r="14" spans="1:37" ht="4.5" customHeight="1" x14ac:dyDescent="0.25">
      <c r="A14" s="51"/>
      <c r="B14" s="51"/>
      <c r="C14" s="51"/>
      <c r="D14" s="51"/>
      <c r="E14" s="121"/>
      <c r="F14" s="51"/>
      <c r="G14" s="51"/>
      <c r="H14" s="66"/>
      <c r="I14" s="66"/>
      <c r="J14" s="66"/>
      <c r="K14" s="66"/>
      <c r="L14" s="66"/>
      <c r="M14" s="154"/>
      <c r="N14" s="73"/>
      <c r="O14" s="73"/>
      <c r="P14" s="73"/>
      <c r="Q14" s="73"/>
      <c r="R14" s="68"/>
      <c r="S14" s="68"/>
      <c r="T14" s="68"/>
      <c r="U14" s="68"/>
      <c r="V14" s="68"/>
    </row>
    <row r="15" spans="1:37" ht="16.5" customHeight="1" thickBot="1" x14ac:dyDescent="0.3">
      <c r="A15" s="232" t="s">
        <v>1922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155"/>
      <c r="N15" s="78"/>
      <c r="O15" s="78"/>
      <c r="P15" s="73"/>
      <c r="Q15" s="73"/>
      <c r="R15" s="68"/>
      <c r="S15" s="68"/>
      <c r="T15" s="68"/>
      <c r="U15" s="68"/>
      <c r="V15" s="68"/>
    </row>
    <row r="16" spans="1:37" ht="21" customHeight="1" thickBot="1" x14ac:dyDescent="0.3">
      <c r="A16" s="221" t="s">
        <v>1923</v>
      </c>
      <c r="B16" s="222"/>
      <c r="C16" s="222"/>
      <c r="D16" s="222"/>
      <c r="E16" s="222"/>
      <c r="F16" s="222"/>
      <c r="G16" s="222"/>
      <c r="H16" s="222"/>
      <c r="I16" s="223" t="s">
        <v>1924</v>
      </c>
      <c r="J16" s="224"/>
      <c r="K16" s="224"/>
      <c r="L16" s="225"/>
      <c r="M16" s="155"/>
      <c r="N16" s="78"/>
      <c r="O16" s="78"/>
      <c r="P16" s="73"/>
      <c r="Q16" s="73"/>
      <c r="R16" s="68"/>
      <c r="S16" s="68"/>
      <c r="T16" s="68"/>
      <c r="U16" s="68"/>
      <c r="V16" s="68"/>
    </row>
    <row r="17" spans="1:22" ht="25.5" customHeight="1" thickBot="1" x14ac:dyDescent="0.3">
      <c r="A17" s="94" t="s">
        <v>942</v>
      </c>
      <c r="B17" s="94" t="s">
        <v>943</v>
      </c>
      <c r="C17" s="94" t="s">
        <v>955</v>
      </c>
      <c r="D17" s="94" t="s">
        <v>956</v>
      </c>
      <c r="E17" s="85" t="s">
        <v>1918</v>
      </c>
      <c r="F17" s="228" t="s">
        <v>944</v>
      </c>
      <c r="G17" s="229"/>
      <c r="H17" s="130" t="s">
        <v>1919</v>
      </c>
      <c r="I17" s="167" t="s">
        <v>1920</v>
      </c>
      <c r="J17" s="168" t="s">
        <v>1946</v>
      </c>
      <c r="K17" s="168" t="s">
        <v>1945</v>
      </c>
      <c r="L17" s="130" t="s">
        <v>1949</v>
      </c>
      <c r="N17" s="73"/>
      <c r="O17" s="73"/>
      <c r="P17" s="73"/>
      <c r="Q17" s="73"/>
      <c r="R17" s="68"/>
      <c r="S17" s="68"/>
      <c r="T17" s="68"/>
      <c r="U17" s="68"/>
      <c r="V17" s="68"/>
    </row>
    <row r="18" spans="1:22" ht="14.25" customHeight="1" x14ac:dyDescent="0.25">
      <c r="A18" s="112">
        <v>1</v>
      </c>
      <c r="B18" s="113"/>
      <c r="C18" s="113"/>
      <c r="D18" s="113"/>
      <c r="E18" s="113"/>
      <c r="F18" s="113"/>
      <c r="G18" s="113"/>
      <c r="H18" s="113"/>
      <c r="I18" s="123" t="str">
        <f t="shared" ref="I18:I24" si="0">IF(D18="","",200)</f>
        <v/>
      </c>
      <c r="J18" s="113"/>
      <c r="K18" s="125"/>
      <c r="L18" s="113"/>
      <c r="M18" s="156">
        <v>1</v>
      </c>
      <c r="N18" s="73"/>
      <c r="O18" s="73"/>
      <c r="P18" s="73"/>
      <c r="Q18" s="73"/>
      <c r="R18" s="68"/>
      <c r="S18" s="68"/>
      <c r="T18" s="68"/>
      <c r="U18" s="68"/>
      <c r="V18" s="68"/>
    </row>
    <row r="19" spans="1:22" ht="14.25" customHeight="1" x14ac:dyDescent="0.25">
      <c r="A19" s="114" t="str">
        <f>IF(B18&lt;&gt;"",2,"")</f>
        <v/>
      </c>
      <c r="B19" s="115"/>
      <c r="C19" s="115"/>
      <c r="D19" s="115"/>
      <c r="E19" s="113"/>
      <c r="F19" s="115"/>
      <c r="G19" s="115"/>
      <c r="H19" s="113"/>
      <c r="I19" s="123" t="str">
        <f t="shared" si="0"/>
        <v/>
      </c>
      <c r="J19" s="115"/>
      <c r="K19" s="126"/>
      <c r="L19" s="115"/>
      <c r="M19" s="156">
        <v>1</v>
      </c>
      <c r="N19" s="73"/>
      <c r="O19" s="73"/>
      <c r="P19" s="73"/>
      <c r="Q19" s="73"/>
      <c r="R19" s="68"/>
      <c r="S19" s="68"/>
      <c r="T19" s="68"/>
      <c r="U19" s="68"/>
      <c r="V19" s="68"/>
    </row>
    <row r="20" spans="1:22" ht="14.25" customHeight="1" x14ac:dyDescent="0.25">
      <c r="A20" s="114" t="str">
        <f>IF(B19&lt;&gt;"",3,"")</f>
        <v/>
      </c>
      <c r="B20" s="115"/>
      <c r="C20" s="115"/>
      <c r="D20" s="115"/>
      <c r="E20" s="113"/>
      <c r="F20" s="115"/>
      <c r="G20" s="115"/>
      <c r="H20" s="115"/>
      <c r="I20" s="123" t="str">
        <f t="shared" si="0"/>
        <v/>
      </c>
      <c r="J20" s="115"/>
      <c r="K20" s="126"/>
      <c r="L20" s="115"/>
      <c r="M20" s="156">
        <v>1</v>
      </c>
      <c r="N20" s="73"/>
      <c r="O20" s="73"/>
      <c r="P20" s="73"/>
      <c r="Q20" s="73"/>
      <c r="R20" s="68"/>
      <c r="S20" s="68"/>
      <c r="T20" s="68"/>
      <c r="U20" s="68"/>
      <c r="V20" s="68"/>
    </row>
    <row r="21" spans="1:22" ht="14.25" customHeight="1" x14ac:dyDescent="0.25">
      <c r="A21" s="114" t="str">
        <f>IF(B20&lt;&gt;"",4,"")</f>
        <v/>
      </c>
      <c r="B21" s="115"/>
      <c r="C21" s="115"/>
      <c r="D21" s="115"/>
      <c r="E21" s="113"/>
      <c r="F21" s="115"/>
      <c r="G21" s="115"/>
      <c r="H21" s="115"/>
      <c r="I21" s="123" t="str">
        <f t="shared" si="0"/>
        <v/>
      </c>
      <c r="J21" s="115"/>
      <c r="K21" s="126"/>
      <c r="L21" s="115"/>
      <c r="M21" s="156">
        <v>1</v>
      </c>
      <c r="N21" s="73"/>
      <c r="O21" s="73"/>
      <c r="P21" s="73"/>
      <c r="Q21" s="73"/>
      <c r="R21" s="68"/>
      <c r="S21" s="68"/>
      <c r="T21" s="68"/>
      <c r="U21" s="68"/>
      <c r="V21" s="68"/>
    </row>
    <row r="22" spans="1:22" ht="14.25" customHeight="1" x14ac:dyDescent="0.25">
      <c r="A22" s="114" t="str">
        <f>IF(B21&lt;&gt;"",5,"")</f>
        <v/>
      </c>
      <c r="B22" s="115"/>
      <c r="C22" s="115"/>
      <c r="D22" s="115"/>
      <c r="E22" s="113"/>
      <c r="F22" s="115"/>
      <c r="G22" s="115"/>
      <c r="H22" s="115"/>
      <c r="I22" s="123" t="str">
        <f t="shared" si="0"/>
        <v/>
      </c>
      <c r="J22" s="115"/>
      <c r="K22" s="126"/>
      <c r="L22" s="115"/>
      <c r="M22" s="156">
        <v>1</v>
      </c>
      <c r="N22" s="73"/>
      <c r="O22" s="73"/>
      <c r="P22" s="73"/>
      <c r="Q22" s="73"/>
      <c r="R22" s="68"/>
      <c r="S22" s="68"/>
      <c r="T22" s="68"/>
      <c r="U22" s="68"/>
      <c r="V22" s="68"/>
    </row>
    <row r="23" spans="1:22" ht="14.25" customHeight="1" x14ac:dyDescent="0.25">
      <c r="A23" s="99" t="str">
        <f>IF(B22&lt;&gt;"",6,"")</f>
        <v/>
      </c>
      <c r="B23" s="129"/>
      <c r="C23" s="128"/>
      <c r="D23" s="128"/>
      <c r="E23" s="116"/>
      <c r="F23" s="128"/>
      <c r="G23" s="128"/>
      <c r="H23" s="116"/>
      <c r="I23" s="124" t="str">
        <f t="shared" si="0"/>
        <v/>
      </c>
      <c r="J23" s="116"/>
      <c r="K23" s="127"/>
      <c r="L23" s="116"/>
      <c r="M23" s="156">
        <v>1</v>
      </c>
      <c r="N23" s="73"/>
      <c r="O23" s="73"/>
      <c r="P23" s="73"/>
      <c r="Q23" s="73"/>
      <c r="R23" s="68"/>
      <c r="S23" s="68"/>
      <c r="T23" s="68"/>
      <c r="U23" s="68"/>
      <c r="V23" s="68"/>
    </row>
    <row r="24" spans="1:22" ht="14.25" customHeight="1" x14ac:dyDescent="0.25">
      <c r="A24" s="99" t="str">
        <f>IF(B23&lt;&gt;"",7,"")</f>
        <v/>
      </c>
      <c r="B24" s="129"/>
      <c r="C24" s="128"/>
      <c r="D24" s="128"/>
      <c r="E24" s="116"/>
      <c r="F24" s="128"/>
      <c r="G24" s="128"/>
      <c r="H24" s="116"/>
      <c r="I24" s="124" t="str">
        <f t="shared" si="0"/>
        <v/>
      </c>
      <c r="J24" s="116"/>
      <c r="K24" s="127"/>
      <c r="L24" s="116"/>
      <c r="M24" s="156">
        <v>1</v>
      </c>
      <c r="N24" s="73"/>
      <c r="O24" s="73"/>
      <c r="P24" s="73"/>
      <c r="Q24" s="73"/>
      <c r="R24" s="68"/>
      <c r="S24" s="68"/>
      <c r="T24" s="68"/>
      <c r="U24" s="68"/>
      <c r="V24" s="68"/>
    </row>
    <row r="25" spans="1:22" ht="14.25" customHeight="1" x14ac:dyDescent="0.25">
      <c r="A25" s="99" t="str">
        <f>IF(B24&lt;&gt;"",8,"")</f>
        <v/>
      </c>
      <c r="B25" s="129"/>
      <c r="C25" s="128"/>
      <c r="D25" s="128"/>
      <c r="E25" s="116"/>
      <c r="F25" s="128"/>
      <c r="G25" s="128"/>
      <c r="H25" s="116"/>
      <c r="I25" s="124" t="str">
        <f t="shared" ref="I25:I37" si="1">IF(D25="","",100)</f>
        <v/>
      </c>
      <c r="J25" s="116"/>
      <c r="K25" s="127"/>
      <c r="L25" s="116"/>
      <c r="M25" s="156">
        <v>1</v>
      </c>
      <c r="N25" s="73"/>
      <c r="O25" s="73"/>
      <c r="P25" s="73"/>
      <c r="Q25" s="73"/>
      <c r="R25" s="68"/>
      <c r="S25" s="68"/>
      <c r="T25" s="68"/>
      <c r="U25" s="68"/>
      <c r="V25" s="68"/>
    </row>
    <row r="26" spans="1:22" ht="14.25" customHeight="1" x14ac:dyDescent="0.25">
      <c r="A26" s="99" t="str">
        <f>IF(B25&lt;&gt;"",9,"")</f>
        <v/>
      </c>
      <c r="B26" s="129"/>
      <c r="C26" s="128"/>
      <c r="D26" s="128"/>
      <c r="E26" s="116"/>
      <c r="F26" s="128"/>
      <c r="G26" s="128"/>
      <c r="H26" s="116"/>
      <c r="I26" s="124" t="str">
        <f t="shared" si="1"/>
        <v/>
      </c>
      <c r="J26" s="116"/>
      <c r="K26" s="127"/>
      <c r="L26" s="116"/>
      <c r="M26" s="156">
        <v>1</v>
      </c>
      <c r="N26" s="73"/>
      <c r="O26" s="73"/>
      <c r="P26" s="73"/>
      <c r="Q26" s="73"/>
      <c r="R26" s="68"/>
      <c r="S26" s="68"/>
      <c r="T26" s="68"/>
      <c r="U26" s="68"/>
      <c r="V26" s="68"/>
    </row>
    <row r="27" spans="1:22" ht="14.25" customHeight="1" x14ac:dyDescent="0.25">
      <c r="A27" s="99" t="str">
        <f>IF(B26&lt;&gt;"",10,"")</f>
        <v/>
      </c>
      <c r="B27" s="129"/>
      <c r="C27" s="128"/>
      <c r="D27" s="128"/>
      <c r="E27" s="116"/>
      <c r="F27" s="128"/>
      <c r="G27" s="128"/>
      <c r="H27" s="116"/>
      <c r="I27" s="124" t="str">
        <f t="shared" si="1"/>
        <v/>
      </c>
      <c r="J27" s="116"/>
      <c r="K27" s="127"/>
      <c r="L27" s="116"/>
      <c r="M27" s="156">
        <v>1</v>
      </c>
      <c r="N27" s="73"/>
      <c r="O27" s="73"/>
      <c r="P27" s="73"/>
      <c r="Q27" s="73"/>
      <c r="R27" s="68"/>
      <c r="S27" s="68"/>
      <c r="T27" s="68"/>
      <c r="U27" s="68"/>
      <c r="V27" s="68"/>
    </row>
    <row r="28" spans="1:22" ht="14.25" customHeight="1" x14ac:dyDescent="0.25">
      <c r="A28" s="99" t="str">
        <f>IF(B27&lt;&gt;"",11,"")</f>
        <v/>
      </c>
      <c r="B28" s="129"/>
      <c r="C28" s="128"/>
      <c r="D28" s="128"/>
      <c r="E28" s="116"/>
      <c r="F28" s="128"/>
      <c r="G28" s="128"/>
      <c r="H28" s="116"/>
      <c r="I28" s="124" t="str">
        <f t="shared" si="1"/>
        <v/>
      </c>
      <c r="J28" s="116"/>
      <c r="K28" s="127"/>
      <c r="L28" s="116"/>
      <c r="M28" s="156">
        <v>1</v>
      </c>
      <c r="N28" s="73"/>
      <c r="O28" s="73"/>
      <c r="P28" s="73"/>
      <c r="Q28" s="73"/>
      <c r="R28" s="68"/>
      <c r="S28" s="68"/>
      <c r="T28" s="68"/>
      <c r="U28" s="68"/>
      <c r="V28" s="68"/>
    </row>
    <row r="29" spans="1:22" ht="14.25" customHeight="1" x14ac:dyDescent="0.25">
      <c r="A29" s="99" t="str">
        <f>IF(B28&lt;&gt;"",12,"")</f>
        <v/>
      </c>
      <c r="B29" s="129"/>
      <c r="C29" s="128"/>
      <c r="D29" s="128"/>
      <c r="E29" s="116"/>
      <c r="F29" s="128"/>
      <c r="G29" s="128"/>
      <c r="H29" s="116"/>
      <c r="I29" s="124" t="str">
        <f t="shared" si="1"/>
        <v/>
      </c>
      <c r="J29" s="116"/>
      <c r="K29" s="127"/>
      <c r="L29" s="116"/>
      <c r="M29" s="156">
        <v>1</v>
      </c>
      <c r="N29" s="73"/>
      <c r="O29" s="73"/>
      <c r="P29" s="73"/>
      <c r="Q29" s="73"/>
      <c r="R29" s="68"/>
      <c r="S29" s="68"/>
      <c r="T29" s="68"/>
      <c r="U29" s="68"/>
      <c r="V29" s="68"/>
    </row>
    <row r="30" spans="1:22" ht="14.25" customHeight="1" x14ac:dyDescent="0.25">
      <c r="A30" s="99" t="str">
        <f>IF(B29&lt;&gt;"",13,"")</f>
        <v/>
      </c>
      <c r="B30" s="129"/>
      <c r="C30" s="128"/>
      <c r="D30" s="128"/>
      <c r="E30" s="116"/>
      <c r="F30" s="128"/>
      <c r="G30" s="128"/>
      <c r="H30" s="116"/>
      <c r="I30" s="124" t="str">
        <f t="shared" si="1"/>
        <v/>
      </c>
      <c r="J30" s="116"/>
      <c r="K30" s="127"/>
      <c r="L30" s="116"/>
      <c r="M30" s="156">
        <v>1</v>
      </c>
      <c r="N30" s="73"/>
      <c r="O30" s="73"/>
      <c r="P30" s="73"/>
      <c r="Q30" s="73"/>
      <c r="R30" s="68"/>
      <c r="S30" s="68"/>
      <c r="T30" s="68"/>
      <c r="U30" s="68"/>
      <c r="V30" s="68"/>
    </row>
    <row r="31" spans="1:22" ht="14.25" customHeight="1" x14ac:dyDescent="0.25">
      <c r="A31" s="99" t="str">
        <f>IF(B30&lt;&gt;"",14,"")</f>
        <v/>
      </c>
      <c r="B31" s="129"/>
      <c r="C31" s="128"/>
      <c r="D31" s="128"/>
      <c r="E31" s="116"/>
      <c r="F31" s="128"/>
      <c r="G31" s="128"/>
      <c r="H31" s="116"/>
      <c r="I31" s="124" t="str">
        <f t="shared" si="1"/>
        <v/>
      </c>
      <c r="J31" s="116"/>
      <c r="K31" s="127"/>
      <c r="L31" s="116"/>
      <c r="M31" s="156">
        <v>1</v>
      </c>
      <c r="N31" s="73"/>
      <c r="O31" s="73"/>
      <c r="P31" s="73"/>
      <c r="Q31" s="73"/>
      <c r="R31" s="68"/>
      <c r="S31" s="68"/>
      <c r="T31" s="68"/>
      <c r="U31" s="68"/>
      <c r="V31" s="68"/>
    </row>
    <row r="32" spans="1:22" ht="14.25" customHeight="1" x14ac:dyDescent="0.25">
      <c r="A32" s="99" t="str">
        <f>IF(B31&lt;&gt;"",15,"")</f>
        <v/>
      </c>
      <c r="B32" s="129"/>
      <c r="C32" s="128"/>
      <c r="D32" s="128"/>
      <c r="E32" s="116"/>
      <c r="F32" s="128"/>
      <c r="G32" s="128"/>
      <c r="H32" s="116"/>
      <c r="I32" s="124" t="str">
        <f t="shared" si="1"/>
        <v/>
      </c>
      <c r="J32" s="116"/>
      <c r="K32" s="127"/>
      <c r="L32" s="116"/>
      <c r="M32" s="156">
        <v>1</v>
      </c>
      <c r="N32" s="73"/>
      <c r="O32" s="73"/>
      <c r="P32" s="73"/>
      <c r="Q32" s="73"/>
      <c r="R32" s="68"/>
      <c r="S32" s="68"/>
      <c r="T32" s="68"/>
      <c r="U32" s="68"/>
      <c r="V32" s="68"/>
    </row>
    <row r="33" spans="1:25" ht="14.25" customHeight="1" x14ac:dyDescent="0.25">
      <c r="A33" s="99" t="str">
        <f>IF(B32&lt;&gt;"",16,"")</f>
        <v/>
      </c>
      <c r="B33" s="129"/>
      <c r="C33" s="128"/>
      <c r="D33" s="128"/>
      <c r="E33" s="116"/>
      <c r="F33" s="128"/>
      <c r="G33" s="128"/>
      <c r="H33" s="116"/>
      <c r="I33" s="124" t="str">
        <f t="shared" si="1"/>
        <v/>
      </c>
      <c r="J33" s="116"/>
      <c r="K33" s="127"/>
      <c r="L33" s="116"/>
      <c r="M33" s="156">
        <v>1</v>
      </c>
      <c r="N33" s="73"/>
      <c r="O33" s="73"/>
      <c r="P33" s="73"/>
      <c r="Q33" s="73"/>
      <c r="R33" s="68"/>
      <c r="S33" s="68"/>
      <c r="T33" s="68"/>
      <c r="U33" s="68"/>
      <c r="V33" s="68"/>
    </row>
    <row r="34" spans="1:25" ht="14.25" customHeight="1" x14ac:dyDescent="0.25">
      <c r="A34" s="99" t="str">
        <f>IF(B33&lt;&gt;"",17,"")</f>
        <v/>
      </c>
      <c r="B34" s="129"/>
      <c r="C34" s="128"/>
      <c r="D34" s="128"/>
      <c r="E34" s="116"/>
      <c r="F34" s="128"/>
      <c r="G34" s="128"/>
      <c r="H34" s="116"/>
      <c r="I34" s="124" t="str">
        <f t="shared" si="1"/>
        <v/>
      </c>
      <c r="J34" s="116"/>
      <c r="K34" s="127"/>
      <c r="L34" s="116"/>
      <c r="M34" s="156">
        <v>1</v>
      </c>
      <c r="N34" s="73"/>
      <c r="O34" s="73"/>
      <c r="P34" s="73"/>
      <c r="Q34" s="73"/>
      <c r="R34" s="68"/>
      <c r="S34" s="68"/>
      <c r="T34" s="68"/>
      <c r="U34" s="68"/>
      <c r="V34" s="68"/>
    </row>
    <row r="35" spans="1:25" ht="14.25" customHeight="1" x14ac:dyDescent="0.25">
      <c r="A35" s="99" t="str">
        <f>IF(B34&lt;&gt;"",18,"")</f>
        <v/>
      </c>
      <c r="B35" s="129"/>
      <c r="C35" s="128"/>
      <c r="D35" s="128"/>
      <c r="E35" s="116"/>
      <c r="F35" s="128"/>
      <c r="G35" s="128"/>
      <c r="H35" s="116"/>
      <c r="I35" s="124" t="str">
        <f t="shared" si="1"/>
        <v/>
      </c>
      <c r="J35" s="116"/>
      <c r="K35" s="127"/>
      <c r="L35" s="116"/>
      <c r="M35" s="156">
        <v>1</v>
      </c>
      <c r="N35" s="73"/>
      <c r="O35" s="73"/>
      <c r="P35" s="73"/>
      <c r="Q35" s="73"/>
      <c r="R35" s="68"/>
      <c r="S35" s="68"/>
      <c r="T35" s="68"/>
      <c r="U35" s="68"/>
      <c r="V35" s="68"/>
    </row>
    <row r="36" spans="1:25" ht="14.25" customHeight="1" x14ac:dyDescent="0.25">
      <c r="A36" s="99" t="str">
        <f>IF(B35&lt;&gt;"",19,"")</f>
        <v/>
      </c>
      <c r="B36" s="129"/>
      <c r="C36" s="128"/>
      <c r="D36" s="128"/>
      <c r="E36" s="116"/>
      <c r="F36" s="128"/>
      <c r="G36" s="128"/>
      <c r="H36" s="116"/>
      <c r="I36" s="124" t="str">
        <f t="shared" si="1"/>
        <v/>
      </c>
      <c r="J36" s="116"/>
      <c r="K36" s="127"/>
      <c r="L36" s="116"/>
      <c r="M36" s="156">
        <v>1</v>
      </c>
      <c r="N36" s="73"/>
      <c r="O36" s="73"/>
      <c r="P36" s="73"/>
      <c r="Q36" s="73"/>
      <c r="R36" s="68"/>
      <c r="S36" s="68"/>
      <c r="T36" s="68"/>
      <c r="U36" s="68"/>
      <c r="V36" s="68"/>
    </row>
    <row r="37" spans="1:25" ht="14.25" customHeight="1" x14ac:dyDescent="0.25">
      <c r="A37" s="99" t="str">
        <f>IF(B36&lt;&gt;"",20,"")</f>
        <v/>
      </c>
      <c r="B37" s="129"/>
      <c r="C37" s="128"/>
      <c r="D37" s="128"/>
      <c r="E37" s="116"/>
      <c r="F37" s="128"/>
      <c r="G37" s="128"/>
      <c r="H37" s="116"/>
      <c r="I37" s="124" t="str">
        <f t="shared" si="1"/>
        <v/>
      </c>
      <c r="J37" s="116"/>
      <c r="K37" s="127"/>
      <c r="L37" s="116"/>
      <c r="M37" s="156">
        <v>1</v>
      </c>
      <c r="N37" s="73"/>
      <c r="O37" s="73"/>
      <c r="P37" s="73"/>
      <c r="Q37" s="73"/>
      <c r="R37" s="68"/>
      <c r="S37" s="68"/>
      <c r="T37" s="68"/>
      <c r="U37" s="68"/>
      <c r="V37" s="68"/>
    </row>
    <row r="38" spans="1:25" ht="3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156"/>
      <c r="N38" s="73"/>
      <c r="O38" s="73"/>
      <c r="P38" s="73"/>
      <c r="Q38" s="73"/>
      <c r="R38" s="68"/>
      <c r="S38" s="68"/>
      <c r="T38" s="68"/>
      <c r="U38" s="68"/>
      <c r="V38" s="68"/>
    </row>
    <row r="39" spans="1:25" s="53" customFormat="1" ht="12" hidden="1" customHeight="1" x14ac:dyDescent="0.25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157"/>
      <c r="N39" s="78"/>
      <c r="O39" s="78"/>
      <c r="P39" s="73"/>
      <c r="Q39" s="73"/>
      <c r="R39" s="68"/>
      <c r="S39" s="68"/>
      <c r="T39" s="68"/>
      <c r="U39" s="68"/>
      <c r="V39" s="68"/>
      <c r="W39" s="72"/>
      <c r="X39" s="72"/>
      <c r="Y39" s="72"/>
    </row>
    <row r="40" spans="1:25" s="51" customFormat="1" x14ac:dyDescent="0.25">
      <c r="A40" s="67" t="s">
        <v>945</v>
      </c>
      <c r="B40" s="54"/>
      <c r="C40" s="54"/>
      <c r="D40" s="54"/>
      <c r="E40" s="54"/>
      <c r="F40" s="121"/>
      <c r="G40" s="121"/>
      <c r="H40" s="121"/>
      <c r="I40" s="121"/>
      <c r="J40" s="121"/>
      <c r="K40" s="121"/>
      <c r="L40" s="121"/>
      <c r="M40" s="158"/>
      <c r="N40" s="79"/>
      <c r="O40" s="79"/>
      <c r="P40" s="80"/>
      <c r="Q40" s="80"/>
      <c r="R40" s="69"/>
      <c r="S40" s="69"/>
      <c r="T40" s="69"/>
      <c r="U40" s="69"/>
      <c r="V40" s="69"/>
      <c r="W40" s="69"/>
      <c r="X40" s="69"/>
      <c r="Y40" s="69"/>
    </row>
    <row r="41" spans="1:25" s="51" customFormat="1" ht="27" customHeight="1" x14ac:dyDescent="0.25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157"/>
      <c r="N41" s="81"/>
      <c r="O41" s="81"/>
      <c r="P41" s="80"/>
      <c r="Q41" s="80"/>
      <c r="R41" s="69"/>
      <c r="S41" s="69"/>
      <c r="T41" s="69"/>
      <c r="U41" s="69"/>
      <c r="V41" s="69"/>
      <c r="W41" s="69"/>
      <c r="X41" s="69"/>
      <c r="Y41" s="69"/>
    </row>
    <row r="42" spans="1:25" s="51" customFormat="1" ht="29.25" customHeight="1" x14ac:dyDescent="0.25">
      <c r="B42" s="121"/>
      <c r="M42" s="156"/>
      <c r="N42" s="80"/>
      <c r="O42" s="80"/>
      <c r="P42" s="80"/>
      <c r="Q42" s="80"/>
      <c r="R42" s="69"/>
      <c r="S42" s="69"/>
      <c r="T42" s="69"/>
      <c r="U42" s="69"/>
      <c r="V42" s="69"/>
      <c r="W42" s="69"/>
      <c r="X42" s="69"/>
      <c r="Y42" s="69"/>
    </row>
    <row r="43" spans="1:25" s="51" customFormat="1" x14ac:dyDescent="0.25">
      <c r="A43" s="120" t="s">
        <v>868</v>
      </c>
      <c r="B43" s="118"/>
      <c r="E43" s="163"/>
      <c r="F43" s="164"/>
      <c r="G43" s="164"/>
      <c r="H43" s="164"/>
      <c r="I43" s="216" t="s">
        <v>1818</v>
      </c>
      <c r="J43" s="216"/>
      <c r="K43" s="216"/>
      <c r="L43" s="216"/>
      <c r="M43" s="156"/>
      <c r="N43" s="80"/>
      <c r="O43" s="80"/>
      <c r="P43" s="80"/>
      <c r="Q43" s="80"/>
      <c r="R43" s="69"/>
      <c r="S43" s="69"/>
      <c r="T43" s="69"/>
      <c r="U43" s="69"/>
      <c r="V43" s="69"/>
      <c r="W43" s="69"/>
      <c r="X43" s="69"/>
      <c r="Y43" s="69"/>
    </row>
    <row r="44" spans="1:25" s="51" customFormat="1" x14ac:dyDescent="0.25">
      <c r="A44" s="121"/>
      <c r="C44" s="159" t="s">
        <v>1938</v>
      </c>
      <c r="D44" s="220" t="str">
        <f>+N59</f>
        <v>Δ΄:0+0=0      Β΄:0+0=0      Γ΄:0+0=0      Α΄- Σάμος:0+0=0</v>
      </c>
      <c r="E44" s="220"/>
      <c r="F44" s="220"/>
      <c r="G44" s="164"/>
      <c r="H44" s="91"/>
      <c r="I44" s="217" t="s">
        <v>869</v>
      </c>
      <c r="J44" s="217"/>
      <c r="K44" s="217"/>
      <c r="L44" s="217"/>
      <c r="M44" s="156"/>
      <c r="N44" s="80"/>
      <c r="O44" s="80"/>
      <c r="P44" s="80"/>
      <c r="Q44" s="80"/>
      <c r="R44" s="69"/>
      <c r="S44" s="69"/>
      <c r="T44" s="69"/>
      <c r="U44" s="69"/>
      <c r="V44" s="69"/>
      <c r="W44" s="69"/>
      <c r="X44" s="69"/>
      <c r="Y44" s="69"/>
    </row>
    <row r="45" spans="1:25" s="69" customFormat="1" x14ac:dyDescent="0.25">
      <c r="M45" s="95"/>
    </row>
    <row r="46" spans="1:25" s="69" customForma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171"/>
      <c r="N46" s="59"/>
      <c r="O46" s="59"/>
      <c r="P46" s="59"/>
      <c r="Q46" s="59"/>
      <c r="R46" s="59"/>
      <c r="S46" s="59"/>
    </row>
    <row r="47" spans="1:25" s="69" customFormat="1" x14ac:dyDescent="0.25">
      <c r="A47" s="59"/>
      <c r="B47" s="172"/>
      <c r="C47" s="172"/>
      <c r="D47" s="59"/>
      <c r="E47" s="59"/>
      <c r="F47" s="59"/>
      <c r="G47" s="59"/>
      <c r="H47" s="59"/>
      <c r="I47" s="59"/>
      <c r="J47" s="59"/>
      <c r="K47" s="59"/>
      <c r="L47" s="59"/>
      <c r="M47" s="171"/>
      <c r="N47" s="59"/>
      <c r="O47" s="59"/>
      <c r="P47" s="59"/>
      <c r="Q47" s="59"/>
      <c r="R47" s="59"/>
      <c r="S47" s="59"/>
    </row>
    <row r="48" spans="1:25" s="69" customForma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171"/>
      <c r="N48" s="59"/>
      <c r="O48" s="59"/>
      <c r="P48" s="59"/>
      <c r="Q48" s="59"/>
      <c r="R48" s="59"/>
      <c r="S48" s="59"/>
    </row>
    <row r="49" spans="1:19" s="69" customFormat="1" x14ac:dyDescent="0.25">
      <c r="A49" s="173">
        <f>COUNT(A18:A37)-1</f>
        <v>0</v>
      </c>
      <c r="B49" s="59" t="s">
        <v>957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171"/>
      <c r="N49" s="59"/>
      <c r="O49" s="59"/>
      <c r="P49" s="59"/>
      <c r="Q49" s="59"/>
      <c r="R49" s="59"/>
      <c r="S49" s="59"/>
    </row>
    <row r="50" spans="1:19" s="69" customFormat="1" x14ac:dyDescent="0.25">
      <c r="A50" s="174"/>
      <c r="B50" s="82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171"/>
      <c r="N50" s="59"/>
      <c r="O50" s="59"/>
      <c r="P50" s="59"/>
      <c r="Q50" s="59"/>
      <c r="R50" s="59"/>
      <c r="S50" s="59"/>
    </row>
    <row r="51" spans="1:19" s="69" customForma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171"/>
      <c r="N51" s="59"/>
      <c r="O51" s="59"/>
      <c r="P51" s="59"/>
      <c r="Q51" s="59"/>
      <c r="R51" s="59"/>
      <c r="S51" s="59"/>
    </row>
    <row r="52" spans="1:19" s="69" customForma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171"/>
      <c r="N52" s="59"/>
      <c r="O52" s="59"/>
      <c r="P52" s="59"/>
      <c r="Q52" s="59"/>
      <c r="R52" s="59"/>
      <c r="S52" s="59"/>
    </row>
    <row r="53" spans="1:19" s="69" customForma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1:19" s="69" customForma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1:19" s="69" customFormat="1" x14ac:dyDescent="0.25">
      <c r="A55" s="138" t="s">
        <v>1928</v>
      </c>
      <c r="B55" s="138" t="s">
        <v>1928</v>
      </c>
      <c r="C55" s="138" t="s">
        <v>1928</v>
      </c>
      <c r="D55" s="138" t="s">
        <v>1926</v>
      </c>
      <c r="E55" s="138" t="s">
        <v>1926</v>
      </c>
      <c r="F55" s="138" t="s">
        <v>1926</v>
      </c>
      <c r="G55" s="138" t="s">
        <v>1933</v>
      </c>
      <c r="H55" s="138" t="s">
        <v>1933</v>
      </c>
      <c r="I55" s="138" t="s">
        <v>1933</v>
      </c>
      <c r="J55" s="138" t="s">
        <v>1948</v>
      </c>
      <c r="K55" s="138" t="s">
        <v>1948</v>
      </c>
      <c r="L55" s="138" t="s">
        <v>1948</v>
      </c>
      <c r="M55" s="150" t="s">
        <v>1935</v>
      </c>
      <c r="N55" s="59"/>
      <c r="O55" s="59"/>
      <c r="P55" s="59"/>
      <c r="Q55" s="59"/>
      <c r="R55" s="59"/>
      <c r="S55" s="59"/>
    </row>
    <row r="56" spans="1:19" s="69" customFormat="1" x14ac:dyDescent="0.25">
      <c r="A56" s="138" t="s">
        <v>1925</v>
      </c>
      <c r="B56" s="138" t="s">
        <v>1927</v>
      </c>
      <c r="C56" s="138" t="s">
        <v>1936</v>
      </c>
      <c r="D56" s="138" t="s">
        <v>1925</v>
      </c>
      <c r="E56" s="138" t="s">
        <v>1927</v>
      </c>
      <c r="F56" s="138" t="s">
        <v>1936</v>
      </c>
      <c r="G56" s="138" t="s">
        <v>1925</v>
      </c>
      <c r="H56" s="138" t="s">
        <v>1927</v>
      </c>
      <c r="I56" s="138" t="s">
        <v>1936</v>
      </c>
      <c r="J56" s="138" t="s">
        <v>1925</v>
      </c>
      <c r="K56" s="138" t="s">
        <v>1927</v>
      </c>
      <c r="L56" s="138" t="s">
        <v>1936</v>
      </c>
      <c r="M56" s="138" t="s">
        <v>1937</v>
      </c>
      <c r="N56" s="59"/>
      <c r="O56" s="59"/>
      <c r="P56" s="59"/>
      <c r="Q56" s="59"/>
      <c r="R56" s="59"/>
      <c r="S56" s="59"/>
    </row>
    <row r="57" spans="1:19" s="69" customFormat="1" x14ac:dyDescent="0.25">
      <c r="A57" s="138">
        <f t="shared" ref="A57:B57" si="2">COUNTIFS($H$18:$H$37,A55,$B$18:$B$37,A56)</f>
        <v>0</v>
      </c>
      <c r="B57" s="138">
        <f t="shared" si="2"/>
        <v>0</v>
      </c>
      <c r="C57" s="138">
        <f>+A57+B57</f>
        <v>0</v>
      </c>
      <c r="D57" s="138">
        <f>COUNTIFS($H$18:$H$37,D55,$B$18:$B$37,D56)</f>
        <v>0</v>
      </c>
      <c r="E57" s="138">
        <f>COUNTIFS($H$18:$H$37,E55,$B$18:$B$37,E56)</f>
        <v>0</v>
      </c>
      <c r="F57" s="138">
        <f>+D57+E57</f>
        <v>0</v>
      </c>
      <c r="G57" s="138">
        <f t="shared" ref="G57:H57" si="3">COUNTIFS($H$18:$H$37,G55,$B$18:$B$37,G56)</f>
        <v>0</v>
      </c>
      <c r="H57" s="138">
        <f t="shared" si="3"/>
        <v>0</v>
      </c>
      <c r="I57" s="138">
        <f>+G57+H57</f>
        <v>0</v>
      </c>
      <c r="J57" s="138">
        <f>COUNTIFS($H$18:$H$37,J55,$B$18:$B$37,J56)</f>
        <v>0</v>
      </c>
      <c r="K57" s="138">
        <f>COUNTIFS($H$18:$H$37,K55,$B$18:$B$37,K56)</f>
        <v>0</v>
      </c>
      <c r="L57" s="138">
        <f>+J57+K57</f>
        <v>0</v>
      </c>
      <c r="M57" s="175">
        <f>+C57+F57+I57+L57</f>
        <v>0</v>
      </c>
      <c r="N57" s="59"/>
      <c r="O57" s="59"/>
      <c r="P57" s="59"/>
      <c r="Q57" s="59"/>
      <c r="R57" s="59"/>
      <c r="S57" s="59"/>
    </row>
    <row r="58" spans="1:19" s="69" customForma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171"/>
      <c r="N58" s="59"/>
      <c r="O58" s="59"/>
      <c r="P58" s="59"/>
      <c r="Q58" s="59"/>
      <c r="R58" s="59"/>
      <c r="S58" s="59"/>
    </row>
    <row r="59" spans="1:19" s="69" customFormat="1" x14ac:dyDescent="0.25">
      <c r="A59" s="59"/>
      <c r="B59" s="59"/>
      <c r="C59" s="59" t="str">
        <f>CONCATENATE(A55,":",A57,"+",B57,"=",C57)</f>
        <v>Δ΄:0+0=0</v>
      </c>
      <c r="D59" s="59"/>
      <c r="E59" s="59"/>
      <c r="F59" s="59" t="str">
        <f>CONCATENATE(D55,":",D57,"+",E57,"=",F57)</f>
        <v>Β΄:0+0=0</v>
      </c>
      <c r="G59" s="59"/>
      <c r="H59" s="59"/>
      <c r="I59" s="59" t="str">
        <f>CONCATENATE(G55,":",G57,"+",H57,"=",I57)</f>
        <v>Γ΄:0+0=0</v>
      </c>
      <c r="J59" s="59"/>
      <c r="K59" s="59"/>
      <c r="L59" s="59" t="str">
        <f>CONCATENATE(J55,":",J57,"+",K57,"=",L57)</f>
        <v>Α΄- Σάμος:0+0=0</v>
      </c>
      <c r="M59" s="171"/>
      <c r="N59" s="59" t="str">
        <f>CONCATENATE(C59,"      ",F59,"      ",I59,"      ",L59)</f>
        <v>Δ΄:0+0=0      Β΄:0+0=0      Γ΄:0+0=0      Α΄- Σάμος:0+0=0</v>
      </c>
      <c r="O59" s="59"/>
      <c r="P59" s="59"/>
      <c r="Q59" s="59"/>
      <c r="R59" s="59"/>
      <c r="S59" s="59"/>
    </row>
    <row r="60" spans="1:19" s="69" customForma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71"/>
      <c r="N60" s="59"/>
      <c r="O60" s="59"/>
      <c r="P60" s="59"/>
      <c r="Q60" s="59"/>
      <c r="R60" s="59"/>
      <c r="S60" s="59"/>
    </row>
    <row r="61" spans="1:19" x14ac:dyDescent="0.25">
      <c r="M61" s="171"/>
      <c r="N61" s="59"/>
      <c r="O61" s="59"/>
      <c r="P61" s="59"/>
      <c r="Q61" s="59"/>
      <c r="R61" s="59"/>
      <c r="S61" s="59"/>
    </row>
    <row r="62" spans="1:19" x14ac:dyDescent="0.25">
      <c r="M62" s="171"/>
      <c r="N62" s="59"/>
      <c r="O62" s="59"/>
      <c r="P62" s="59"/>
      <c r="Q62" s="59"/>
      <c r="R62" s="59"/>
      <c r="S62" s="59"/>
    </row>
    <row r="63" spans="1:19" s="69" customForma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171"/>
      <c r="N63" s="59"/>
      <c r="O63" s="59"/>
      <c r="P63" s="59"/>
      <c r="Q63" s="59"/>
      <c r="R63" s="59"/>
      <c r="S63" s="59"/>
    </row>
    <row r="64" spans="1:19" s="69" customForma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171"/>
      <c r="N64" s="59"/>
      <c r="O64" s="59"/>
      <c r="P64" s="59"/>
      <c r="Q64" s="59"/>
      <c r="R64" s="59"/>
      <c r="S64" s="59"/>
    </row>
    <row r="65" spans="1:19" s="69" customForma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71"/>
      <c r="N65" s="59"/>
      <c r="O65" s="59"/>
      <c r="P65" s="59"/>
      <c r="Q65" s="59"/>
      <c r="R65" s="59"/>
      <c r="S65" s="59"/>
    </row>
    <row r="66" spans="1:19" s="69" customForma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171"/>
      <c r="N66" s="59"/>
      <c r="O66" s="59"/>
      <c r="P66" s="59"/>
      <c r="Q66" s="59"/>
      <c r="R66" s="59"/>
      <c r="S66" s="59"/>
    </row>
    <row r="67" spans="1:19" s="69" customFormat="1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171"/>
      <c r="N67" s="59"/>
      <c r="O67" s="59"/>
      <c r="P67" s="59"/>
      <c r="Q67" s="59"/>
      <c r="R67" s="59"/>
      <c r="S67" s="59"/>
    </row>
    <row r="68" spans="1:19" s="69" customFormat="1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171"/>
      <c r="N68" s="59"/>
      <c r="O68" s="59"/>
      <c r="P68" s="59"/>
      <c r="Q68" s="59"/>
      <c r="R68" s="59"/>
      <c r="S68" s="59"/>
    </row>
    <row r="69" spans="1:19" s="69" customFormat="1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171"/>
      <c r="N69" s="59"/>
      <c r="O69" s="59"/>
      <c r="P69" s="59"/>
      <c r="Q69" s="59"/>
      <c r="R69" s="59"/>
      <c r="S69" s="59"/>
    </row>
    <row r="70" spans="1:19" x14ac:dyDescent="0.25">
      <c r="M70" s="171"/>
      <c r="N70" s="59"/>
      <c r="O70" s="59"/>
      <c r="P70" s="59"/>
      <c r="Q70" s="59"/>
      <c r="R70" s="59"/>
      <c r="S70" s="59"/>
    </row>
    <row r="71" spans="1:19" x14ac:dyDescent="0.25">
      <c r="M71" s="171"/>
      <c r="N71" s="59"/>
      <c r="O71" s="59"/>
      <c r="P71" s="59"/>
      <c r="Q71" s="59"/>
      <c r="R71" s="59"/>
      <c r="S71" s="59"/>
    </row>
    <row r="72" spans="1:19" x14ac:dyDescent="0.25">
      <c r="M72" s="171"/>
      <c r="N72" s="59"/>
      <c r="O72" s="59"/>
      <c r="P72" s="59"/>
      <c r="Q72" s="59"/>
      <c r="R72" s="59"/>
      <c r="S72" s="59"/>
    </row>
    <row r="73" spans="1:19" x14ac:dyDescent="0.25">
      <c r="M73" s="171"/>
      <c r="N73" s="59"/>
      <c r="O73" s="59"/>
      <c r="P73" s="59"/>
      <c r="Q73" s="59"/>
      <c r="R73" s="59"/>
      <c r="S73" s="59"/>
    </row>
    <row r="74" spans="1:19" x14ac:dyDescent="0.25">
      <c r="M74" s="171"/>
      <c r="N74" s="59"/>
      <c r="O74" s="59"/>
      <c r="P74" s="59"/>
      <c r="Q74" s="59"/>
      <c r="R74" s="59"/>
      <c r="S74" s="59"/>
    </row>
  </sheetData>
  <sheetProtection algorithmName="SHA-512" hashValue="xI1AOhH13ErRU1pueWcsQgsnY33+vcquQSjI2rT+IbJefOCVaDA32aj8EWjbOZCQQcOp4xG9eCFrjjispGZoYw==" saltValue="7x1o3jedj8FYEoglW+NDCA==" spinCount="100000" sheet="1" objects="1" scenarios="1" selectLockedCells="1"/>
  <mergeCells count="24">
    <mergeCell ref="A1:C3"/>
    <mergeCell ref="E4:F4"/>
    <mergeCell ref="E5:F5"/>
    <mergeCell ref="E3:F3"/>
    <mergeCell ref="A15:L15"/>
    <mergeCell ref="A8:L8"/>
    <mergeCell ref="A9:L9"/>
    <mergeCell ref="A11:B11"/>
    <mergeCell ref="A12:B12"/>
    <mergeCell ref="A13:B13"/>
    <mergeCell ref="C13:D13"/>
    <mergeCell ref="C12:E12"/>
    <mergeCell ref="C11:H11"/>
    <mergeCell ref="E6:H6"/>
    <mergeCell ref="I43:L43"/>
    <mergeCell ref="I44:L44"/>
    <mergeCell ref="G12:I12"/>
    <mergeCell ref="G13:H13"/>
    <mergeCell ref="D44:F44"/>
    <mergeCell ref="A16:H16"/>
    <mergeCell ref="I16:L16"/>
    <mergeCell ref="A39:L39"/>
    <mergeCell ref="A41:L41"/>
    <mergeCell ref="F17:G17"/>
  </mergeCells>
  <conditionalFormatting sqref="C11 B43">
    <cfRule type="containsBlanks" dxfId="27" priority="22">
      <formula>LEN(TRIM(B11))=0</formula>
    </cfRule>
  </conditionalFormatting>
  <conditionalFormatting sqref="A23:D23 F23:L23">
    <cfRule type="expression" dxfId="26" priority="5">
      <formula>$B22&lt;&gt;""</formula>
    </cfRule>
  </conditionalFormatting>
  <conditionalFormatting sqref="A24:L37">
    <cfRule type="expression" dxfId="25" priority="4">
      <formula>$B23&lt;&gt;""</formula>
    </cfRule>
  </conditionalFormatting>
  <conditionalFormatting sqref="E43:I43">
    <cfRule type="cellIs" dxfId="24" priority="3" operator="equal">
      <formula>"……………………………………………………………"</formula>
    </cfRule>
  </conditionalFormatting>
  <conditionalFormatting sqref="E23">
    <cfRule type="expression" dxfId="23" priority="2">
      <formula>$B22&lt;&gt;""</formula>
    </cfRule>
  </conditionalFormatting>
  <conditionalFormatting sqref="G44">
    <cfRule type="cellIs" dxfId="22" priority="1" operator="equal">
      <formula>"……………………………………………………………"</formula>
    </cfRule>
  </conditionalFormatting>
  <dataValidations xWindow="190" yWindow="765" count="15">
    <dataValidation type="date" allowBlank="1" showInputMessage="1" showErrorMessage="1" error="Η ημερομηνία πρέπει να έχει τη μορφή d/m/year _x000a_π.χ. 14/4/2016" sqref="B43">
      <formula1>42401</formula1>
      <formula2>42607</formula2>
    </dataValidation>
    <dataValidation type="list" allowBlank="1" showInputMessage="1" showErrorMessage="1" sqref="B19:B37">
      <formula1>"ΑΓΟΡΙ,ΚΟΡΙΤΣΙ"</formula1>
    </dataValidation>
    <dataValidation type="list" allowBlank="1" showInputMessage="1" showErrorMessage="1" promptTitle="ΦΥΛΟ ΠΑΙΔΙΟΥ" prompt="Επιλέξετε το φύλο του παιδιού" sqref="B18">
      <formula1>"ΑΓΟΡΙ,ΚΟΡΙΤΣΙ"</formula1>
    </dataValidation>
    <dataValidation allowBlank="1" showInputMessage="1" showErrorMessage="1" promptTitle="ΟΝΟΜΑ ΠΑΙΔΙΟΥ" prompt="Συμπληρώστε με κεφαλαίους χαρακτήρες, το μικρό όνομα του παιδιού" sqref="C18"/>
    <dataValidation allowBlank="1" showInputMessage="1" showErrorMessage="1" promptTitle="ΕΠΙΘΕΤΟ ΠΑΙΔΙΟΥ" prompt="Συμπληρώστε με κεφαλαίους χαρακτήρες το επίθετο του παιδιού" sqref="D18"/>
    <dataValidation type="list" allowBlank="1" showInputMessage="1" showErrorMessage="1" sqref="C11 M11:O11">
      <formula1>sxoleio</formula1>
    </dataValidation>
    <dataValidation type="list" allowBlank="1" showInputMessage="1" showErrorMessage="1" promptTitle="ΤΑΞΗ ΠΑΙΔΙΟΥ" prompt="ΕΠΙΛΕΞΤΕ ΤΗΝ ΤΑΞΗ ΤΟΥ ΠΑΙΔΙΟΥ" sqref="E18">
      <formula1>"Δ΄,Ε΄,Στ΄"</formula1>
    </dataValidation>
    <dataValidation type="list" allowBlank="1" showInputMessage="1" showErrorMessage="1" promptTitle="ΑΠΟΣΤΟΛΗ ΠΡΟΤΙΜΗΣΗΣ" prompt="Επιλέξτε αποστολή προτίμησης" sqref="H18">
      <formula1>"Α΄- Σάμος"</formula1>
    </dataValidation>
    <dataValidation allowBlank="1" showInputMessage="1" showErrorMessage="1" promptTitle="ΤΡΑΠΕΖΙΚΟΣ ΟΡΓΑΝΙΣΜΟΣ" prompt="Σημειώστε τον Συνεργατικό Οργανισμό ή Ίδρυμα μέσω του οποίου έγινε η κατάθεση." sqref="J18"/>
    <dataValidation allowBlank="1" showInputMessage="1" showErrorMessage="1" promptTitle="ΗΜΕΡΟΜΗΝΙΑ ΚΑΤΑΘΕΣΗΣ" prompt="Σημειώστε την ημερομηνία που έγινε η κατάθεση στη μορφή:_x000a_dd/mm/yyyy" sqref="K18"/>
    <dataValidation allowBlank="1" showInputMessage="1" showErrorMessage="1" promptTitle="ΑΡΙΘΜΟΣ ΑΠΟΔΕΙΞΗΣ ΚΑΤΑΘΕΣΗΣ" prompt="Σημειώστε τον αριθμό της απόδειξης κατάθεσης" sqref="L18"/>
    <dataValidation type="list" allowBlank="1" showInputMessage="1" showErrorMessage="1" sqref="H21:H37">
      <formula1>"Α΄- Σάμος"</formula1>
    </dataValidation>
    <dataValidation type="list" allowBlank="1" showInputMessage="1" showErrorMessage="1" sqref="H44:I44">
      <formula1>thesis</formula1>
    </dataValidation>
    <dataValidation type="list" allowBlank="1" showInputMessage="1" showErrorMessage="1" sqref="E19:E37">
      <formula1>"Δ΄,Ε΄,Στ΄"</formula1>
    </dataValidation>
    <dataValidation type="list" allowBlank="1" showInputMessage="1" showErrorMessage="1" sqref="H19:H20">
      <formula1>"Α΄- Σάμος"</formula1>
    </dataValidation>
  </dataValidations>
  <hyperlinks>
    <hyperlink ref="E6" r:id="rId1"/>
  </hyperlinks>
  <pageMargins left="0.70866141732283472" right="0.51181102362204722" top="0.35433070866141736" bottom="0.35433070866141736" header="0.31496062992125984" footer="0.31496062992125984"/>
  <pageSetup paperSize="9" scale="81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1"/>
  <sheetViews>
    <sheetView zoomScale="85" zoomScaleNormal="85" workbookViewId="0">
      <selection activeCell="S8" sqref="S8"/>
    </sheetView>
  </sheetViews>
  <sheetFormatPr defaultRowHeight="15" x14ac:dyDescent="0.25"/>
  <cols>
    <col min="1" max="1" width="9.140625" style="83"/>
    <col min="2" max="2" width="22.28515625" customWidth="1"/>
    <col min="3" max="3" width="9.7109375" style="86" customWidth="1"/>
    <col min="6" max="6" width="8" customWidth="1"/>
    <col min="8" max="8" width="9.140625" style="86"/>
    <col min="9" max="10" width="9.28515625" customWidth="1"/>
    <col min="11" max="11" width="9.140625" style="83"/>
    <col min="12" max="14" width="9.140625" customWidth="1"/>
  </cols>
  <sheetData>
    <row r="1" spans="1:18" ht="21.75" thickBot="1" x14ac:dyDescent="0.4">
      <c r="A1" s="83" t="s">
        <v>957</v>
      </c>
      <c r="B1" s="93">
        <f>+'ΥΚ-Α1'!A49</f>
        <v>0</v>
      </c>
      <c r="C1" s="82"/>
      <c r="D1" s="237" t="str">
        <f>+B31</f>
        <v/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8" s="86" customFormat="1" x14ac:dyDescent="0.25">
      <c r="A2" s="83"/>
      <c r="C2" s="82"/>
      <c r="G2" s="166" t="s">
        <v>1943</v>
      </c>
      <c r="H2" s="165" t="str">
        <f>+A31</f>
        <v/>
      </c>
      <c r="J2" s="166" t="str">
        <f>+C31</f>
        <v/>
      </c>
      <c r="K2" s="83"/>
    </row>
    <row r="3" spans="1:18" s="86" customFormat="1" x14ac:dyDescent="0.25">
      <c r="A3" s="83"/>
      <c r="C3" s="82"/>
      <c r="K3" s="83"/>
    </row>
    <row r="4" spans="1:18" x14ac:dyDescent="0.25">
      <c r="A4" s="243" t="s">
        <v>1932</v>
      </c>
      <c r="B4" s="243"/>
      <c r="C4" s="243"/>
      <c r="D4" s="241" t="s">
        <v>1923</v>
      </c>
      <c r="E4" s="242"/>
      <c r="F4" s="242"/>
      <c r="G4" s="242"/>
      <c r="H4" s="242"/>
      <c r="I4" s="242"/>
      <c r="J4" s="242"/>
      <c r="K4" s="242"/>
      <c r="L4" s="240" t="s">
        <v>1924</v>
      </c>
      <c r="M4" s="240"/>
      <c r="N4" s="240"/>
      <c r="O4" s="240"/>
    </row>
    <row r="5" spans="1:18" ht="29.25" customHeight="1" thickBot="1" x14ac:dyDescent="0.3">
      <c r="A5" s="133" t="s">
        <v>942</v>
      </c>
      <c r="B5" s="133" t="s">
        <v>958</v>
      </c>
      <c r="C5" s="133" t="s">
        <v>22</v>
      </c>
      <c r="D5" s="134" t="s">
        <v>942</v>
      </c>
      <c r="E5" s="135" t="s">
        <v>943</v>
      </c>
      <c r="F5" s="136" t="s">
        <v>955</v>
      </c>
      <c r="G5" s="136" t="s">
        <v>956</v>
      </c>
      <c r="H5" s="135" t="s">
        <v>1918</v>
      </c>
      <c r="I5" s="238" t="s">
        <v>944</v>
      </c>
      <c r="J5" s="239"/>
      <c r="K5" s="137" t="s">
        <v>1929</v>
      </c>
      <c r="L5" s="131" t="s">
        <v>1920</v>
      </c>
      <c r="M5" s="131" t="s">
        <v>1930</v>
      </c>
      <c r="N5" s="132" t="s">
        <v>1931</v>
      </c>
      <c r="O5" s="132" t="s">
        <v>1921</v>
      </c>
    </row>
    <row r="6" spans="1:18" s="90" customFormat="1" ht="18.75" customHeight="1" x14ac:dyDescent="0.2">
      <c r="A6" s="144" t="str">
        <f>IF('ΥΚ-Α1'!B18="","",LOOKUP('ΥΚ-Α1'!$C$11,stoixeia!$C$5:$C$300,stoixeia!$B$5:$B$300))</f>
        <v/>
      </c>
      <c r="B6" s="145" t="str">
        <f>IF('ΥΚ-Α1'!$B18="","",'ΥΚ-Α1'!$C$11)</f>
        <v/>
      </c>
      <c r="C6" s="146" t="str">
        <f>IF('ΥΚ-Α1'!$B18="","",LOOKUP('ΥΚ-Α1'!$C$11,stoixeia!$C$5:$C$300,stoixeia!$G$5:$G$300))</f>
        <v/>
      </c>
      <c r="D6" s="139" t="str">
        <f>IF('ΥΚ-Α1'!A19="","",'ΥΚ-Α1'!A18)</f>
        <v/>
      </c>
      <c r="E6" s="140" t="str">
        <f>IF('ΥΚ-Α1'!$B18="","",'ΥΚ-Α1'!B18)</f>
        <v/>
      </c>
      <c r="F6" s="141" t="str">
        <f>IF('ΥΚ-Α1'!$C18="","",'ΥΚ-Α1'!C18)</f>
        <v/>
      </c>
      <c r="G6" s="141" t="str">
        <f>IF('ΥΚ-Α1'!$D18="","",'ΥΚ-Α1'!D18)</f>
        <v/>
      </c>
      <c r="H6" s="139" t="str">
        <f>IF('ΥΚ-Α1'!$D18="","",'ΥΚ-Α1'!E18)</f>
        <v/>
      </c>
      <c r="I6" s="141" t="str">
        <f>IF('ΥΚ-Α1'!$D18="","",'ΥΚ-Α1'!F18)</f>
        <v/>
      </c>
      <c r="J6" s="141" t="str">
        <f>IF('ΥΚ-Α1'!$D18="","",'ΥΚ-Α1'!G18)</f>
        <v/>
      </c>
      <c r="K6" s="139" t="str">
        <f>IF('ΥΚ-Α1'!$D18="","",'ΥΚ-Α1'!H18)</f>
        <v/>
      </c>
      <c r="L6" s="142" t="str">
        <f>IF('ΥΚ-Α1'!$D18="","",'ΥΚ-Α1'!I18)</f>
        <v/>
      </c>
      <c r="M6" s="176" t="str">
        <f>IF('ΥΚ-Α1'!$D18="","",'ΥΚ-Α1'!J18)</f>
        <v/>
      </c>
      <c r="N6" s="177" t="str">
        <f>IF('ΥΚ-Α1'!$D18="","",'ΥΚ-Α1'!K18)</f>
        <v/>
      </c>
      <c r="O6" s="143" t="str">
        <f>IF('ΥΚ-Α1'!$D18="","",'ΥΚ-Α1'!L18)</f>
        <v/>
      </c>
    </row>
    <row r="7" spans="1:18" s="90" customFormat="1" ht="18.75" customHeight="1" x14ac:dyDescent="0.25">
      <c r="A7" s="144" t="str">
        <f>IF('ΥΚ-Α1'!B19="","",LOOKUP('ΥΚ-Α1'!$C$11,stoixeia!$C$5:$C$300,stoixeia!$B$5:$B$300))</f>
        <v/>
      </c>
      <c r="B7" s="145" t="str">
        <f>IF('ΥΚ-Α1'!$B19="","",'ΥΚ-Α1'!$C$11)</f>
        <v/>
      </c>
      <c r="C7" s="146" t="str">
        <f>IF('ΥΚ-Α1'!$B19="","",LOOKUP('ΥΚ-Α1'!$C$11,stoixeia!$C$5:$C$300,stoixeia!$G$5:$G$300))</f>
        <v/>
      </c>
      <c r="D7" s="139" t="str">
        <f>IF('ΥΚ-Α1'!A20="","",'ΥΚ-Α1'!A19)</f>
        <v/>
      </c>
      <c r="E7" s="140" t="str">
        <f>IF('ΥΚ-Α1'!$B19="","",'ΥΚ-Α1'!B19)</f>
        <v/>
      </c>
      <c r="F7" s="141" t="str">
        <f>IF('ΥΚ-Α1'!$C19="","",'ΥΚ-Α1'!C19)</f>
        <v/>
      </c>
      <c r="G7" s="141" t="str">
        <f>IF('ΥΚ-Α1'!$D19="","",'ΥΚ-Α1'!D19)</f>
        <v/>
      </c>
      <c r="H7" s="139" t="str">
        <f>IF('ΥΚ-Α1'!$D19="","",'ΥΚ-Α1'!E19)</f>
        <v/>
      </c>
      <c r="I7" s="141" t="str">
        <f>IF('ΥΚ-Α1'!$D19="","",'ΥΚ-Α1'!F19)</f>
        <v/>
      </c>
      <c r="J7" s="141" t="str">
        <f>IF('ΥΚ-Α1'!$D19="","",'ΥΚ-Α1'!G19)</f>
        <v/>
      </c>
      <c r="K7" s="139" t="str">
        <f>IF('ΥΚ-Α1'!$D19="","",'ΥΚ-Α1'!H19)</f>
        <v/>
      </c>
      <c r="L7" s="142" t="str">
        <f>IF('ΥΚ-Α1'!$D19="","",'ΥΚ-Α1'!I19)</f>
        <v/>
      </c>
      <c r="M7" s="176" t="str">
        <f>IF('ΥΚ-Α1'!$D19="","",'ΥΚ-Α1'!J19)</f>
        <v/>
      </c>
      <c r="N7" s="177" t="str">
        <f>IF('ΥΚ-Α1'!$D19="","",'ΥΚ-Α1'!K19)</f>
        <v/>
      </c>
      <c r="O7" s="143" t="str">
        <f>IF('ΥΚ-Α1'!$D19="","",'ΥΚ-Α1'!L19)</f>
        <v/>
      </c>
      <c r="Q7" s="86"/>
      <c r="R7" s="86"/>
    </row>
    <row r="8" spans="1:18" s="90" customFormat="1" ht="18.75" customHeight="1" x14ac:dyDescent="0.25">
      <c r="A8" s="144" t="str">
        <f>IF('ΥΚ-Α1'!B20="","",LOOKUP('ΥΚ-Α1'!$C$11,stoixeia!$C$5:$C$300,stoixeia!$B$5:$B$300))</f>
        <v/>
      </c>
      <c r="B8" s="145" t="str">
        <f>IF('ΥΚ-Α1'!$B20="","",'ΥΚ-Α1'!$C$11)</f>
        <v/>
      </c>
      <c r="C8" s="146" t="str">
        <f>IF('ΥΚ-Α1'!$B20="","",LOOKUP('ΥΚ-Α1'!$C$11,stoixeia!$C$5:$C$300,stoixeia!$G$5:$G$300))</f>
        <v/>
      </c>
      <c r="D8" s="139" t="str">
        <f>IF('ΥΚ-Α1'!A21="","",'ΥΚ-Α1'!A20)</f>
        <v/>
      </c>
      <c r="E8" s="140" t="str">
        <f>IF('ΥΚ-Α1'!$B20="","",'ΥΚ-Α1'!B20)</f>
        <v/>
      </c>
      <c r="F8" s="141" t="str">
        <f>IF('ΥΚ-Α1'!$C20="","",'ΥΚ-Α1'!C20)</f>
        <v/>
      </c>
      <c r="G8" s="141" t="str">
        <f>IF('ΥΚ-Α1'!$D20="","",'ΥΚ-Α1'!D20)</f>
        <v/>
      </c>
      <c r="H8" s="139" t="str">
        <f>IF('ΥΚ-Α1'!$D20="","",'ΥΚ-Α1'!E20)</f>
        <v/>
      </c>
      <c r="I8" s="141" t="str">
        <f>IF('ΥΚ-Α1'!$D20="","",'ΥΚ-Α1'!F20)</f>
        <v/>
      </c>
      <c r="J8" s="141" t="str">
        <f>IF('ΥΚ-Α1'!$D20="","",'ΥΚ-Α1'!G20)</f>
        <v/>
      </c>
      <c r="K8" s="139" t="str">
        <f>IF('ΥΚ-Α1'!$D20="","",'ΥΚ-Α1'!H20)</f>
        <v/>
      </c>
      <c r="L8" s="142" t="str">
        <f>IF('ΥΚ-Α1'!$D20="","",'ΥΚ-Α1'!I20)</f>
        <v/>
      </c>
      <c r="M8" s="176" t="str">
        <f>IF('ΥΚ-Α1'!$D20="","",'ΥΚ-Α1'!J20)</f>
        <v/>
      </c>
      <c r="N8" s="177" t="str">
        <f>IF('ΥΚ-Α1'!$D20="","",'ΥΚ-Α1'!K20)</f>
        <v/>
      </c>
      <c r="O8" s="143" t="str">
        <f>IF('ΥΚ-Α1'!$D20="","",'ΥΚ-Α1'!L20)</f>
        <v/>
      </c>
      <c r="Q8" s="86"/>
      <c r="R8" s="86"/>
    </row>
    <row r="9" spans="1:18" s="90" customFormat="1" ht="18.75" customHeight="1" x14ac:dyDescent="0.25">
      <c r="A9" s="144" t="str">
        <f>IF('ΥΚ-Α1'!B21="","",LOOKUP('ΥΚ-Α1'!$C$11,stoixeia!$C$5:$C$300,stoixeia!$B$5:$B$300))</f>
        <v/>
      </c>
      <c r="B9" s="145" t="str">
        <f>IF('ΥΚ-Α1'!$B21="","",'ΥΚ-Α1'!$C$11)</f>
        <v/>
      </c>
      <c r="C9" s="146" t="str">
        <f>IF('ΥΚ-Α1'!$B21="","",LOOKUP('ΥΚ-Α1'!$C$11,stoixeia!$C$5:$C$300,stoixeia!$G$5:$G$300))</f>
        <v/>
      </c>
      <c r="D9" s="139" t="str">
        <f>IF('ΥΚ-Α1'!A22="","",'ΥΚ-Α1'!A21)</f>
        <v/>
      </c>
      <c r="E9" s="140" t="str">
        <f>IF('ΥΚ-Α1'!$B21="","",'ΥΚ-Α1'!B21)</f>
        <v/>
      </c>
      <c r="F9" s="141" t="str">
        <f>IF('ΥΚ-Α1'!$C21="","",'ΥΚ-Α1'!C21)</f>
        <v/>
      </c>
      <c r="G9" s="141" t="str">
        <f>IF('ΥΚ-Α1'!$D21="","",'ΥΚ-Α1'!D21)</f>
        <v/>
      </c>
      <c r="H9" s="139" t="str">
        <f>IF('ΥΚ-Α1'!$D21="","",'ΥΚ-Α1'!E21)</f>
        <v/>
      </c>
      <c r="I9" s="141" t="str">
        <f>IF('ΥΚ-Α1'!$D21="","",'ΥΚ-Α1'!F21)</f>
        <v/>
      </c>
      <c r="J9" s="141" t="str">
        <f>IF('ΥΚ-Α1'!$D21="","",'ΥΚ-Α1'!G21)</f>
        <v/>
      </c>
      <c r="K9" s="139" t="str">
        <f>IF('ΥΚ-Α1'!$D21="","",'ΥΚ-Α1'!H21)</f>
        <v/>
      </c>
      <c r="L9" s="142" t="str">
        <f>IF('ΥΚ-Α1'!$D21="","",'ΥΚ-Α1'!I21)</f>
        <v/>
      </c>
      <c r="M9" s="176" t="str">
        <f>IF('ΥΚ-Α1'!$D21="","",'ΥΚ-Α1'!J21)</f>
        <v/>
      </c>
      <c r="N9" s="177" t="str">
        <f>IF('ΥΚ-Α1'!$D21="","",'ΥΚ-Α1'!K21)</f>
        <v/>
      </c>
      <c r="O9" s="143" t="str">
        <f>IF('ΥΚ-Α1'!$D21="","",'ΥΚ-Α1'!L21)</f>
        <v/>
      </c>
      <c r="Q9" s="86"/>
      <c r="R9" s="86"/>
    </row>
    <row r="10" spans="1:18" s="90" customFormat="1" ht="18.75" customHeight="1" x14ac:dyDescent="0.25">
      <c r="A10" s="144" t="str">
        <f>IF('ΥΚ-Α1'!B22="","",LOOKUP('ΥΚ-Α1'!$C$11,stoixeia!$C$5:$C$300,stoixeia!$B$5:$B$300))</f>
        <v/>
      </c>
      <c r="B10" s="145" t="str">
        <f>IF('ΥΚ-Α1'!$B22="","",'ΥΚ-Α1'!$C$11)</f>
        <v/>
      </c>
      <c r="C10" s="146" t="str">
        <f>IF('ΥΚ-Α1'!$B22="","",LOOKUP('ΥΚ-Α1'!$C$11,stoixeia!$C$5:$C$300,stoixeia!$G$5:$G$300))</f>
        <v/>
      </c>
      <c r="D10" s="139" t="str">
        <f>IF('ΥΚ-Α1'!A23="","",'ΥΚ-Α1'!A22)</f>
        <v/>
      </c>
      <c r="E10" s="140" t="str">
        <f>IF('ΥΚ-Α1'!$B22="","",'ΥΚ-Α1'!B22)</f>
        <v/>
      </c>
      <c r="F10" s="141" t="str">
        <f>IF('ΥΚ-Α1'!$C22="","",'ΥΚ-Α1'!C22)</f>
        <v/>
      </c>
      <c r="G10" s="141" t="str">
        <f>IF('ΥΚ-Α1'!$D22="","",'ΥΚ-Α1'!D22)</f>
        <v/>
      </c>
      <c r="H10" s="139" t="str">
        <f>IF('ΥΚ-Α1'!$D22="","",'ΥΚ-Α1'!E22)</f>
        <v/>
      </c>
      <c r="I10" s="141" t="str">
        <f>IF('ΥΚ-Α1'!$D22="","",'ΥΚ-Α1'!F22)</f>
        <v/>
      </c>
      <c r="J10" s="141" t="str">
        <f>IF('ΥΚ-Α1'!$D22="","",'ΥΚ-Α1'!G22)</f>
        <v/>
      </c>
      <c r="K10" s="139" t="str">
        <f>IF('ΥΚ-Α1'!$D22="","",'ΥΚ-Α1'!H22)</f>
        <v/>
      </c>
      <c r="L10" s="142" t="str">
        <f>IF('ΥΚ-Α1'!$D22="","",'ΥΚ-Α1'!I22)</f>
        <v/>
      </c>
      <c r="M10" s="176" t="str">
        <f>IF('ΥΚ-Α1'!$D22="","",'ΥΚ-Α1'!J22)</f>
        <v/>
      </c>
      <c r="N10" s="177" t="str">
        <f>IF('ΥΚ-Α1'!$D22="","",'ΥΚ-Α1'!K22)</f>
        <v/>
      </c>
      <c r="O10" s="143" t="str">
        <f>IF('ΥΚ-Α1'!$D22="","",'ΥΚ-Α1'!L22)</f>
        <v/>
      </c>
      <c r="Q10" s="86"/>
      <c r="R10" s="86"/>
    </row>
    <row r="11" spans="1:18" s="90" customFormat="1" ht="18.75" customHeight="1" x14ac:dyDescent="0.25">
      <c r="A11" s="144" t="str">
        <f>IF('ΥΚ-Α1'!B23="","",LOOKUP('ΥΚ-Α1'!$C$11,stoixeia!$C$5:$C$300,stoixeia!$B$5:$B$300))</f>
        <v/>
      </c>
      <c r="B11" s="145" t="str">
        <f>IF('ΥΚ-Α1'!$B23="","",'ΥΚ-Α1'!$C$11)</f>
        <v/>
      </c>
      <c r="C11" s="146" t="str">
        <f>IF('ΥΚ-Α1'!$B23="","",LOOKUP('ΥΚ-Α1'!$C$11,stoixeia!$C$5:$C$300,stoixeia!$G$5:$G$300))</f>
        <v/>
      </c>
      <c r="D11" s="139" t="str">
        <f>IF('ΥΚ-Α1'!A24="","",'ΥΚ-Α1'!A23)</f>
        <v/>
      </c>
      <c r="E11" s="140" t="str">
        <f>IF('ΥΚ-Α1'!$B23="","",'ΥΚ-Α1'!B23)</f>
        <v/>
      </c>
      <c r="F11" s="141" t="str">
        <f>IF('ΥΚ-Α1'!$C23="","",'ΥΚ-Α1'!C23)</f>
        <v/>
      </c>
      <c r="G11" s="141" t="str">
        <f>IF('ΥΚ-Α1'!$D23="","",'ΥΚ-Α1'!D23)</f>
        <v/>
      </c>
      <c r="H11" s="139" t="str">
        <f>IF('ΥΚ-Α1'!$D23="","",'ΥΚ-Α1'!E23)</f>
        <v/>
      </c>
      <c r="I11" s="141" t="str">
        <f>IF('ΥΚ-Α1'!$D23="","",'ΥΚ-Α1'!F23)</f>
        <v/>
      </c>
      <c r="J11" s="141" t="str">
        <f>IF('ΥΚ-Α1'!$D23="","",'ΥΚ-Α1'!G23)</f>
        <v/>
      </c>
      <c r="K11" s="139" t="str">
        <f>IF('ΥΚ-Α1'!$D23="","",'ΥΚ-Α1'!H23)</f>
        <v/>
      </c>
      <c r="L11" s="142" t="str">
        <f>IF('ΥΚ-Α1'!$D23="","",'ΥΚ-Α1'!I23)</f>
        <v/>
      </c>
      <c r="M11" s="176" t="str">
        <f>IF('ΥΚ-Α1'!$D23="","",'ΥΚ-Α1'!J23)</f>
        <v/>
      </c>
      <c r="N11" s="177" t="str">
        <f>IF('ΥΚ-Α1'!$D23="","",'ΥΚ-Α1'!K23)</f>
        <v/>
      </c>
      <c r="O11" s="143" t="str">
        <f>IF('ΥΚ-Α1'!$D23="","",'ΥΚ-Α1'!L23)</f>
        <v/>
      </c>
      <c r="Q11" s="86"/>
      <c r="R11" s="86"/>
    </row>
    <row r="12" spans="1:18" s="90" customFormat="1" ht="18.75" customHeight="1" x14ac:dyDescent="0.2">
      <c r="A12" s="144" t="str">
        <f>IF('ΥΚ-Α1'!B24="","",LOOKUP('ΥΚ-Α1'!$C$11,stoixeia!$C$5:$C$300,stoixeia!$B$5:$B$300))</f>
        <v/>
      </c>
      <c r="B12" s="145" t="str">
        <f>IF('ΥΚ-Α1'!$B24="","",'ΥΚ-Α1'!$C$11)</f>
        <v/>
      </c>
      <c r="C12" s="146" t="str">
        <f>IF('ΥΚ-Α1'!$B24="","",LOOKUP('ΥΚ-Α1'!$C$11,stoixeia!$C$5:$C$300,stoixeia!$G$5:$G$300))</f>
        <v/>
      </c>
      <c r="D12" s="139" t="str">
        <f>IF('ΥΚ-Α1'!A25="","",'ΥΚ-Α1'!A24)</f>
        <v/>
      </c>
      <c r="E12" s="140" t="str">
        <f>IF('ΥΚ-Α1'!$B24="","",'ΥΚ-Α1'!B24)</f>
        <v/>
      </c>
      <c r="F12" s="141" t="str">
        <f>IF('ΥΚ-Α1'!$C24="","",'ΥΚ-Α1'!C24)</f>
        <v/>
      </c>
      <c r="G12" s="141" t="str">
        <f>IF('ΥΚ-Α1'!$D24="","",'ΥΚ-Α1'!D24)</f>
        <v/>
      </c>
      <c r="H12" s="139" t="str">
        <f>IF('ΥΚ-Α1'!$D24="","",'ΥΚ-Α1'!E24)</f>
        <v/>
      </c>
      <c r="I12" s="141" t="str">
        <f>IF('ΥΚ-Α1'!$D24="","",'ΥΚ-Α1'!F24)</f>
        <v/>
      </c>
      <c r="J12" s="141" t="str">
        <f>IF('ΥΚ-Α1'!$D24="","",'ΥΚ-Α1'!G24)</f>
        <v/>
      </c>
      <c r="K12" s="139" t="str">
        <f>IF('ΥΚ-Α1'!$D24="","",'ΥΚ-Α1'!H24)</f>
        <v/>
      </c>
      <c r="L12" s="142" t="str">
        <f>IF('ΥΚ-Α1'!$D24="","",'ΥΚ-Α1'!I24)</f>
        <v/>
      </c>
      <c r="M12" s="176" t="str">
        <f>IF('ΥΚ-Α1'!$D24="","",'ΥΚ-Α1'!J24)</f>
        <v/>
      </c>
      <c r="N12" s="177" t="str">
        <f>IF('ΥΚ-Α1'!$D24="","",'ΥΚ-Α1'!K24)</f>
        <v/>
      </c>
      <c r="O12" s="143" t="str">
        <f>IF('ΥΚ-Α1'!$D24="","",'ΥΚ-Α1'!L24)</f>
        <v/>
      </c>
    </row>
    <row r="13" spans="1:18" s="90" customFormat="1" ht="18.75" customHeight="1" x14ac:dyDescent="0.2">
      <c r="A13" s="144" t="str">
        <f>IF('ΥΚ-Α1'!B25="","",LOOKUP('ΥΚ-Α1'!$C$11,stoixeia!$C$5:$C$300,stoixeia!$B$5:$B$300))</f>
        <v/>
      </c>
      <c r="B13" s="145" t="str">
        <f>IF('ΥΚ-Α1'!$B25="","",'ΥΚ-Α1'!$C$11)</f>
        <v/>
      </c>
      <c r="C13" s="146" t="str">
        <f>IF('ΥΚ-Α1'!$B25="","",LOOKUP('ΥΚ-Α1'!$C$11,stoixeia!$C$5:$C$300,stoixeia!$G$5:$G$300))</f>
        <v/>
      </c>
      <c r="D13" s="139" t="str">
        <f>IF('ΥΚ-Α1'!A26="","",'ΥΚ-Α1'!A25)</f>
        <v/>
      </c>
      <c r="E13" s="140" t="str">
        <f>IF('ΥΚ-Α1'!$B25="","",'ΥΚ-Α1'!B25)</f>
        <v/>
      </c>
      <c r="F13" s="141" t="str">
        <f>IF('ΥΚ-Α1'!$C25="","",'ΥΚ-Α1'!C25)</f>
        <v/>
      </c>
      <c r="G13" s="141" t="str">
        <f>IF('ΥΚ-Α1'!$D25="","",'ΥΚ-Α1'!D25)</f>
        <v/>
      </c>
      <c r="H13" s="139" t="str">
        <f>IF('ΥΚ-Α1'!$D25="","",'ΥΚ-Α1'!E25)</f>
        <v/>
      </c>
      <c r="I13" s="141" t="str">
        <f>IF('ΥΚ-Α1'!$D25="","",'ΥΚ-Α1'!F25)</f>
        <v/>
      </c>
      <c r="J13" s="141" t="str">
        <f>IF('ΥΚ-Α1'!$D25="","",'ΥΚ-Α1'!G25)</f>
        <v/>
      </c>
      <c r="K13" s="139" t="str">
        <f>IF('ΥΚ-Α1'!$D25="","",'ΥΚ-Α1'!H25)</f>
        <v/>
      </c>
      <c r="L13" s="142" t="str">
        <f>IF('ΥΚ-Α1'!$D25="","",'ΥΚ-Α1'!I25)</f>
        <v/>
      </c>
      <c r="M13" s="176" t="str">
        <f>IF('ΥΚ-Α1'!$D25="","",'ΥΚ-Α1'!J25)</f>
        <v/>
      </c>
      <c r="N13" s="177" t="str">
        <f>IF('ΥΚ-Α1'!$D25="","",'ΥΚ-Α1'!K25)</f>
        <v/>
      </c>
      <c r="O13" s="143" t="str">
        <f>IF('ΥΚ-Α1'!$D25="","",'ΥΚ-Α1'!L25)</f>
        <v/>
      </c>
    </row>
    <row r="14" spans="1:18" s="90" customFormat="1" ht="18.75" customHeight="1" x14ac:dyDescent="0.2">
      <c r="A14" s="144" t="str">
        <f>IF('ΥΚ-Α1'!B26="","",LOOKUP('ΥΚ-Α1'!$C$11,stoixeia!$C$5:$C$300,stoixeia!$B$5:$B$300))</f>
        <v/>
      </c>
      <c r="B14" s="145" t="str">
        <f>IF('ΥΚ-Α1'!$B26="","",'ΥΚ-Α1'!$C$11)</f>
        <v/>
      </c>
      <c r="C14" s="146" t="str">
        <f>IF('ΥΚ-Α1'!$B26="","",LOOKUP('ΥΚ-Α1'!$C$11,stoixeia!$C$5:$C$300,stoixeia!$G$5:$G$300))</f>
        <v/>
      </c>
      <c r="D14" s="139" t="str">
        <f>IF('ΥΚ-Α1'!A27="","",'ΥΚ-Α1'!A26)</f>
        <v/>
      </c>
      <c r="E14" s="140" t="str">
        <f>IF('ΥΚ-Α1'!$B26="","",'ΥΚ-Α1'!B26)</f>
        <v/>
      </c>
      <c r="F14" s="141" t="str">
        <f>IF('ΥΚ-Α1'!$C26="","",'ΥΚ-Α1'!C26)</f>
        <v/>
      </c>
      <c r="G14" s="141" t="str">
        <f>IF('ΥΚ-Α1'!$D26="","",'ΥΚ-Α1'!D26)</f>
        <v/>
      </c>
      <c r="H14" s="139" t="str">
        <f>IF('ΥΚ-Α1'!$D26="","",'ΥΚ-Α1'!E26)</f>
        <v/>
      </c>
      <c r="I14" s="141" t="str">
        <f>IF('ΥΚ-Α1'!$D26="","",'ΥΚ-Α1'!F26)</f>
        <v/>
      </c>
      <c r="J14" s="141" t="str">
        <f>IF('ΥΚ-Α1'!$D26="","",'ΥΚ-Α1'!G26)</f>
        <v/>
      </c>
      <c r="K14" s="139" t="str">
        <f>IF('ΥΚ-Α1'!$D26="","",'ΥΚ-Α1'!H26)</f>
        <v/>
      </c>
      <c r="L14" s="142" t="str">
        <f>IF('ΥΚ-Α1'!$D26="","",'ΥΚ-Α1'!I26)</f>
        <v/>
      </c>
      <c r="M14" s="176" t="str">
        <f>IF('ΥΚ-Α1'!$D26="","",'ΥΚ-Α1'!J26)</f>
        <v/>
      </c>
      <c r="N14" s="177" t="str">
        <f>IF('ΥΚ-Α1'!$D26="","",'ΥΚ-Α1'!K26)</f>
        <v/>
      </c>
      <c r="O14" s="143" t="str">
        <f>IF('ΥΚ-Α1'!$D26="","",'ΥΚ-Α1'!L26)</f>
        <v/>
      </c>
    </row>
    <row r="15" spans="1:18" s="90" customFormat="1" ht="18.75" customHeight="1" x14ac:dyDescent="0.2">
      <c r="A15" s="144" t="str">
        <f>IF('ΥΚ-Α1'!B27="","",LOOKUP('ΥΚ-Α1'!$C$11,stoixeia!$C$5:$C$300,stoixeia!$B$5:$B$300))</f>
        <v/>
      </c>
      <c r="B15" s="145" t="str">
        <f>IF('ΥΚ-Α1'!$B27="","",'ΥΚ-Α1'!$C$11)</f>
        <v/>
      </c>
      <c r="C15" s="146" t="str">
        <f>IF('ΥΚ-Α1'!$B27="","",LOOKUP('ΥΚ-Α1'!$C$11,stoixeia!$C$5:$C$300,stoixeia!$G$5:$G$300))</f>
        <v/>
      </c>
      <c r="D15" s="139" t="str">
        <f>IF('ΥΚ-Α1'!A28="","",'ΥΚ-Α1'!A27)</f>
        <v/>
      </c>
      <c r="E15" s="140" t="str">
        <f>IF('ΥΚ-Α1'!$B27="","",'ΥΚ-Α1'!B27)</f>
        <v/>
      </c>
      <c r="F15" s="141" t="str">
        <f>IF('ΥΚ-Α1'!$C27="","",'ΥΚ-Α1'!C27)</f>
        <v/>
      </c>
      <c r="G15" s="141" t="str">
        <f>IF('ΥΚ-Α1'!$D27="","",'ΥΚ-Α1'!D27)</f>
        <v/>
      </c>
      <c r="H15" s="139" t="str">
        <f>IF('ΥΚ-Α1'!$D27="","",'ΥΚ-Α1'!E27)</f>
        <v/>
      </c>
      <c r="I15" s="141" t="str">
        <f>IF('ΥΚ-Α1'!$D27="","",'ΥΚ-Α1'!F27)</f>
        <v/>
      </c>
      <c r="J15" s="141" t="str">
        <f>IF('ΥΚ-Α1'!$D27="","",'ΥΚ-Α1'!G27)</f>
        <v/>
      </c>
      <c r="K15" s="139" t="str">
        <f>IF('ΥΚ-Α1'!$D27="","",'ΥΚ-Α1'!H27)</f>
        <v/>
      </c>
      <c r="L15" s="142" t="str">
        <f>IF('ΥΚ-Α1'!$D27="","",'ΥΚ-Α1'!I27)</f>
        <v/>
      </c>
      <c r="M15" s="176" t="str">
        <f>IF('ΥΚ-Α1'!$D27="","",'ΥΚ-Α1'!J27)</f>
        <v/>
      </c>
      <c r="N15" s="177" t="str">
        <f>IF('ΥΚ-Α1'!$D27="","",'ΥΚ-Α1'!K27)</f>
        <v/>
      </c>
      <c r="O15" s="143" t="str">
        <f>IF('ΥΚ-Α1'!$D27="","",'ΥΚ-Α1'!L27)</f>
        <v/>
      </c>
    </row>
    <row r="16" spans="1:18" s="90" customFormat="1" ht="18.75" customHeight="1" x14ac:dyDescent="0.2">
      <c r="A16" s="144" t="str">
        <f>IF('ΥΚ-Α1'!B28="","",LOOKUP('ΥΚ-Α1'!$C$11,stoixeia!$C$5:$C$300,stoixeia!$B$5:$B$300))</f>
        <v/>
      </c>
      <c r="B16" s="145" t="str">
        <f>IF('ΥΚ-Α1'!$B28="","",'ΥΚ-Α1'!$C$11)</f>
        <v/>
      </c>
      <c r="C16" s="146" t="str">
        <f>IF('ΥΚ-Α1'!$B28="","",LOOKUP('ΥΚ-Α1'!$C$11,stoixeia!$C$5:$C$300,stoixeia!$G$5:$G$300))</f>
        <v/>
      </c>
      <c r="D16" s="139" t="str">
        <f>IF('ΥΚ-Α1'!A29="","",'ΥΚ-Α1'!A28)</f>
        <v/>
      </c>
      <c r="E16" s="140" t="str">
        <f>IF('ΥΚ-Α1'!$B28="","",'ΥΚ-Α1'!B28)</f>
        <v/>
      </c>
      <c r="F16" s="141" t="str">
        <f>IF('ΥΚ-Α1'!$C28="","",'ΥΚ-Α1'!C28)</f>
        <v/>
      </c>
      <c r="G16" s="141" t="str">
        <f>IF('ΥΚ-Α1'!$D28="","",'ΥΚ-Α1'!D28)</f>
        <v/>
      </c>
      <c r="H16" s="139" t="str">
        <f>IF('ΥΚ-Α1'!$D28="","",'ΥΚ-Α1'!E28)</f>
        <v/>
      </c>
      <c r="I16" s="141" t="str">
        <f>IF('ΥΚ-Α1'!$D28="","",'ΥΚ-Α1'!F28)</f>
        <v/>
      </c>
      <c r="J16" s="141" t="str">
        <f>IF('ΥΚ-Α1'!$D28="","",'ΥΚ-Α1'!G28)</f>
        <v/>
      </c>
      <c r="K16" s="139" t="str">
        <f>IF('ΥΚ-Α1'!$D28="","",'ΥΚ-Α1'!H28)</f>
        <v/>
      </c>
      <c r="L16" s="142" t="str">
        <f>IF('ΥΚ-Α1'!$D28="","",'ΥΚ-Α1'!I28)</f>
        <v/>
      </c>
      <c r="M16" s="176" t="str">
        <f>IF('ΥΚ-Α1'!$D28="","",'ΥΚ-Α1'!J28)</f>
        <v/>
      </c>
      <c r="N16" s="177" t="str">
        <f>IF('ΥΚ-Α1'!$D28="","",'ΥΚ-Α1'!K28)</f>
        <v/>
      </c>
      <c r="O16" s="143" t="str">
        <f>IF('ΥΚ-Α1'!$D28="","",'ΥΚ-Α1'!L28)</f>
        <v/>
      </c>
    </row>
    <row r="17" spans="1:18" s="90" customFormat="1" ht="18.75" customHeight="1" x14ac:dyDescent="0.2">
      <c r="A17" s="144" t="str">
        <f>IF('ΥΚ-Α1'!B29="","",LOOKUP('ΥΚ-Α1'!$C$11,stoixeia!$C$5:$C$300,stoixeia!$B$5:$B$300))</f>
        <v/>
      </c>
      <c r="B17" s="145" t="str">
        <f>IF('ΥΚ-Α1'!$B29="","",'ΥΚ-Α1'!$C$11)</f>
        <v/>
      </c>
      <c r="C17" s="146" t="str">
        <f>IF('ΥΚ-Α1'!$B29="","",LOOKUP('ΥΚ-Α1'!$C$11,stoixeia!$C$5:$C$300,stoixeia!$G$5:$G$300))</f>
        <v/>
      </c>
      <c r="D17" s="139" t="str">
        <f>IF('ΥΚ-Α1'!A30="","",'ΥΚ-Α1'!A29)</f>
        <v/>
      </c>
      <c r="E17" s="140" t="str">
        <f>IF('ΥΚ-Α1'!$B29="","",'ΥΚ-Α1'!B29)</f>
        <v/>
      </c>
      <c r="F17" s="141" t="str">
        <f>IF('ΥΚ-Α1'!$C29="","",'ΥΚ-Α1'!C29)</f>
        <v/>
      </c>
      <c r="G17" s="141" t="str">
        <f>IF('ΥΚ-Α1'!$D29="","",'ΥΚ-Α1'!D29)</f>
        <v/>
      </c>
      <c r="H17" s="139" t="str">
        <f>IF('ΥΚ-Α1'!$D29="","",'ΥΚ-Α1'!E29)</f>
        <v/>
      </c>
      <c r="I17" s="141" t="str">
        <f>IF('ΥΚ-Α1'!$D29="","",'ΥΚ-Α1'!F29)</f>
        <v/>
      </c>
      <c r="J17" s="141" t="str">
        <f>IF('ΥΚ-Α1'!$D29="","",'ΥΚ-Α1'!G29)</f>
        <v/>
      </c>
      <c r="K17" s="139" t="str">
        <f>IF('ΥΚ-Α1'!$D29="","",'ΥΚ-Α1'!H29)</f>
        <v/>
      </c>
      <c r="L17" s="142" t="str">
        <f>IF('ΥΚ-Α1'!$D29="","",'ΥΚ-Α1'!I29)</f>
        <v/>
      </c>
      <c r="M17" s="176" t="str">
        <f>IF('ΥΚ-Α1'!$D29="","",'ΥΚ-Α1'!J29)</f>
        <v/>
      </c>
      <c r="N17" s="177" t="str">
        <f>IF('ΥΚ-Α1'!$D29="","",'ΥΚ-Α1'!K29)</f>
        <v/>
      </c>
      <c r="O17" s="143" t="str">
        <f>IF('ΥΚ-Α1'!$D29="","",'ΥΚ-Α1'!L29)</f>
        <v/>
      </c>
    </row>
    <row r="18" spans="1:18" s="90" customFormat="1" ht="18.75" customHeight="1" x14ac:dyDescent="0.2">
      <c r="A18" s="144" t="str">
        <f>IF('ΥΚ-Α1'!B30="","",LOOKUP('ΥΚ-Α1'!$C$11,stoixeia!$C$5:$C$300,stoixeia!$B$5:$B$300))</f>
        <v/>
      </c>
      <c r="B18" s="145" t="str">
        <f>IF('ΥΚ-Α1'!$B30="","",'ΥΚ-Α1'!$C$11)</f>
        <v/>
      </c>
      <c r="C18" s="146" t="str">
        <f>IF('ΥΚ-Α1'!$B30="","",LOOKUP('ΥΚ-Α1'!$C$11,stoixeia!$C$5:$C$300,stoixeia!$G$5:$G$300))</f>
        <v/>
      </c>
      <c r="D18" s="139" t="str">
        <f>IF('ΥΚ-Α1'!A31="","",'ΥΚ-Α1'!A30)</f>
        <v/>
      </c>
      <c r="E18" s="140" t="str">
        <f>IF('ΥΚ-Α1'!$B30="","",'ΥΚ-Α1'!B30)</f>
        <v/>
      </c>
      <c r="F18" s="141" t="str">
        <f>IF('ΥΚ-Α1'!$C30="","",'ΥΚ-Α1'!C30)</f>
        <v/>
      </c>
      <c r="G18" s="141" t="str">
        <f>IF('ΥΚ-Α1'!$D30="","",'ΥΚ-Α1'!D30)</f>
        <v/>
      </c>
      <c r="H18" s="139" t="str">
        <f>IF('ΥΚ-Α1'!$D30="","",'ΥΚ-Α1'!E30)</f>
        <v/>
      </c>
      <c r="I18" s="141" t="str">
        <f>IF('ΥΚ-Α1'!$D30="","",'ΥΚ-Α1'!F30)</f>
        <v/>
      </c>
      <c r="J18" s="141" t="str">
        <f>IF('ΥΚ-Α1'!$D30="","",'ΥΚ-Α1'!G30)</f>
        <v/>
      </c>
      <c r="K18" s="139" t="str">
        <f>IF('ΥΚ-Α1'!$D30="","",'ΥΚ-Α1'!H30)</f>
        <v/>
      </c>
      <c r="L18" s="142" t="str">
        <f>IF('ΥΚ-Α1'!$D30="","",'ΥΚ-Α1'!I30)</f>
        <v/>
      </c>
      <c r="M18" s="176" t="str">
        <f>IF('ΥΚ-Α1'!$D30="","",'ΥΚ-Α1'!J30)</f>
        <v/>
      </c>
      <c r="N18" s="177" t="str">
        <f>IF('ΥΚ-Α1'!$D30="","",'ΥΚ-Α1'!K30)</f>
        <v/>
      </c>
      <c r="O18" s="143" t="str">
        <f>IF('ΥΚ-Α1'!$D30="","",'ΥΚ-Α1'!L30)</f>
        <v/>
      </c>
    </row>
    <row r="19" spans="1:18" s="90" customFormat="1" ht="18.75" customHeight="1" x14ac:dyDescent="0.2">
      <c r="A19" s="144" t="str">
        <f>IF('ΥΚ-Α1'!B31="","",LOOKUP('ΥΚ-Α1'!$C$11,stoixeia!$C$5:$C$300,stoixeia!$B$5:$B$300))</f>
        <v/>
      </c>
      <c r="B19" s="145" t="str">
        <f>IF('ΥΚ-Α1'!$B31="","",'ΥΚ-Α1'!$C$11)</f>
        <v/>
      </c>
      <c r="C19" s="146" t="str">
        <f>IF('ΥΚ-Α1'!$B31="","",LOOKUP('ΥΚ-Α1'!$C$11,stoixeia!$C$5:$C$300,stoixeia!$G$5:$G$300))</f>
        <v/>
      </c>
      <c r="D19" s="139" t="str">
        <f>IF('ΥΚ-Α1'!A32="","",'ΥΚ-Α1'!A31)</f>
        <v/>
      </c>
      <c r="E19" s="140" t="str">
        <f>IF('ΥΚ-Α1'!$B31="","",'ΥΚ-Α1'!B31)</f>
        <v/>
      </c>
      <c r="F19" s="141" t="str">
        <f>IF('ΥΚ-Α1'!$C31="","",'ΥΚ-Α1'!C31)</f>
        <v/>
      </c>
      <c r="G19" s="141" t="str">
        <f>IF('ΥΚ-Α1'!$D31="","",'ΥΚ-Α1'!D31)</f>
        <v/>
      </c>
      <c r="H19" s="139" t="str">
        <f>IF('ΥΚ-Α1'!$D31="","",'ΥΚ-Α1'!E31)</f>
        <v/>
      </c>
      <c r="I19" s="141" t="str">
        <f>IF('ΥΚ-Α1'!$D31="","",'ΥΚ-Α1'!F31)</f>
        <v/>
      </c>
      <c r="J19" s="141" t="str">
        <f>IF('ΥΚ-Α1'!$D31="","",'ΥΚ-Α1'!G31)</f>
        <v/>
      </c>
      <c r="K19" s="139" t="str">
        <f>IF('ΥΚ-Α1'!$D31="","",'ΥΚ-Α1'!H31)</f>
        <v/>
      </c>
      <c r="L19" s="142" t="str">
        <f>IF('ΥΚ-Α1'!$D31="","",'ΥΚ-Α1'!I31)</f>
        <v/>
      </c>
      <c r="M19" s="176" t="str">
        <f>IF('ΥΚ-Α1'!$D31="","",'ΥΚ-Α1'!J31)</f>
        <v/>
      </c>
      <c r="N19" s="177" t="str">
        <f>IF('ΥΚ-Α1'!$D31="","",'ΥΚ-Α1'!K31)</f>
        <v/>
      </c>
      <c r="O19" s="143" t="str">
        <f>IF('ΥΚ-Α1'!$D31="","",'ΥΚ-Α1'!L31)</f>
        <v/>
      </c>
    </row>
    <row r="20" spans="1:18" s="90" customFormat="1" ht="18.75" customHeight="1" x14ac:dyDescent="0.2">
      <c r="A20" s="144" t="str">
        <f>IF('ΥΚ-Α1'!B32="","",LOOKUP('ΥΚ-Α1'!$C$11,stoixeia!$C$5:$C$300,stoixeia!$B$5:$B$300))</f>
        <v/>
      </c>
      <c r="B20" s="145" t="str">
        <f>IF('ΥΚ-Α1'!$B32="","",'ΥΚ-Α1'!$C$11)</f>
        <v/>
      </c>
      <c r="C20" s="146" t="str">
        <f>IF('ΥΚ-Α1'!$B32="","",LOOKUP('ΥΚ-Α1'!$C$11,stoixeia!$C$5:$C$300,stoixeia!$G$5:$G$300))</f>
        <v/>
      </c>
      <c r="D20" s="139" t="str">
        <f>IF('ΥΚ-Α1'!A33="","",'ΥΚ-Α1'!A32)</f>
        <v/>
      </c>
      <c r="E20" s="140" t="str">
        <f>IF('ΥΚ-Α1'!$B32="","",'ΥΚ-Α1'!B32)</f>
        <v/>
      </c>
      <c r="F20" s="141" t="str">
        <f>IF('ΥΚ-Α1'!$C32="","",'ΥΚ-Α1'!C32)</f>
        <v/>
      </c>
      <c r="G20" s="141" t="str">
        <f>IF('ΥΚ-Α1'!$D32="","",'ΥΚ-Α1'!D32)</f>
        <v/>
      </c>
      <c r="H20" s="139" t="str">
        <f>IF('ΥΚ-Α1'!$D32="","",'ΥΚ-Α1'!E32)</f>
        <v/>
      </c>
      <c r="I20" s="141" t="str">
        <f>IF('ΥΚ-Α1'!$D32="","",'ΥΚ-Α1'!F32)</f>
        <v/>
      </c>
      <c r="J20" s="141" t="str">
        <f>IF('ΥΚ-Α1'!$D32="","",'ΥΚ-Α1'!G32)</f>
        <v/>
      </c>
      <c r="K20" s="139" t="str">
        <f>IF('ΥΚ-Α1'!$D32="","",'ΥΚ-Α1'!H32)</f>
        <v/>
      </c>
      <c r="L20" s="142" t="str">
        <f>IF('ΥΚ-Α1'!$D32="","",'ΥΚ-Α1'!I32)</f>
        <v/>
      </c>
      <c r="M20" s="176" t="str">
        <f>IF('ΥΚ-Α1'!$D32="","",'ΥΚ-Α1'!J32)</f>
        <v/>
      </c>
      <c r="N20" s="177" t="str">
        <f>IF('ΥΚ-Α1'!$D32="","",'ΥΚ-Α1'!K32)</f>
        <v/>
      </c>
      <c r="O20" s="143" t="str">
        <f>IF('ΥΚ-Α1'!$D32="","",'ΥΚ-Α1'!L32)</f>
        <v/>
      </c>
    </row>
    <row r="21" spans="1:18" s="90" customFormat="1" ht="18.75" customHeight="1" x14ac:dyDescent="0.2">
      <c r="A21" s="144" t="str">
        <f>IF('ΥΚ-Α1'!B33="","",LOOKUP('ΥΚ-Α1'!$C$11,stoixeia!$C$5:$C$300,stoixeia!$B$5:$B$300))</f>
        <v/>
      </c>
      <c r="B21" s="145" t="str">
        <f>IF('ΥΚ-Α1'!$B33="","",'ΥΚ-Α1'!$C$11)</f>
        <v/>
      </c>
      <c r="C21" s="146" t="str">
        <f>IF('ΥΚ-Α1'!$B33="","",LOOKUP('ΥΚ-Α1'!$C$11,stoixeia!$C$5:$C$300,stoixeia!$G$5:$G$300))</f>
        <v/>
      </c>
      <c r="D21" s="139" t="str">
        <f>IF('ΥΚ-Α1'!A34="","",'ΥΚ-Α1'!A33)</f>
        <v/>
      </c>
      <c r="E21" s="140" t="str">
        <f>IF('ΥΚ-Α1'!$B33="","",'ΥΚ-Α1'!B33)</f>
        <v/>
      </c>
      <c r="F21" s="141" t="str">
        <f>IF('ΥΚ-Α1'!$C33="","",'ΥΚ-Α1'!C33)</f>
        <v/>
      </c>
      <c r="G21" s="141" t="str">
        <f>IF('ΥΚ-Α1'!$D33="","",'ΥΚ-Α1'!D33)</f>
        <v/>
      </c>
      <c r="H21" s="139" t="str">
        <f>IF('ΥΚ-Α1'!$D33="","",'ΥΚ-Α1'!E33)</f>
        <v/>
      </c>
      <c r="I21" s="141" t="str">
        <f>IF('ΥΚ-Α1'!$D33="","",'ΥΚ-Α1'!F33)</f>
        <v/>
      </c>
      <c r="J21" s="141" t="str">
        <f>IF('ΥΚ-Α1'!$D33="","",'ΥΚ-Α1'!G33)</f>
        <v/>
      </c>
      <c r="K21" s="139" t="str">
        <f>IF('ΥΚ-Α1'!$D33="","",'ΥΚ-Α1'!H33)</f>
        <v/>
      </c>
      <c r="L21" s="142" t="str">
        <f>IF('ΥΚ-Α1'!$D33="","",'ΥΚ-Α1'!I33)</f>
        <v/>
      </c>
      <c r="M21" s="176" t="str">
        <f>IF('ΥΚ-Α1'!$D33="","",'ΥΚ-Α1'!J33)</f>
        <v/>
      </c>
      <c r="N21" s="177" t="str">
        <f>IF('ΥΚ-Α1'!$D33="","",'ΥΚ-Α1'!K33)</f>
        <v/>
      </c>
      <c r="O21" s="143" t="str">
        <f>IF('ΥΚ-Α1'!$D33="","",'ΥΚ-Α1'!L33)</f>
        <v/>
      </c>
    </row>
    <row r="22" spans="1:18" s="90" customFormat="1" ht="18.75" customHeight="1" x14ac:dyDescent="0.2">
      <c r="A22" s="144" t="str">
        <f>IF('ΥΚ-Α1'!B34="","",LOOKUP('ΥΚ-Α1'!$C$11,stoixeia!$C$5:$C$300,stoixeia!$B$5:$B$300))</f>
        <v/>
      </c>
      <c r="B22" s="145" t="str">
        <f>IF('ΥΚ-Α1'!$B34="","",'ΥΚ-Α1'!$C$11)</f>
        <v/>
      </c>
      <c r="C22" s="146" t="str">
        <f>IF('ΥΚ-Α1'!$B34="","",LOOKUP('ΥΚ-Α1'!$C$11,stoixeia!$C$5:$C$300,stoixeia!$G$5:$G$300))</f>
        <v/>
      </c>
      <c r="D22" s="139" t="str">
        <f>IF('ΥΚ-Α1'!A35="","",'ΥΚ-Α1'!A34)</f>
        <v/>
      </c>
      <c r="E22" s="140" t="str">
        <f>IF('ΥΚ-Α1'!$B34="","",'ΥΚ-Α1'!B34)</f>
        <v/>
      </c>
      <c r="F22" s="141" t="str">
        <f>IF('ΥΚ-Α1'!$C34="","",'ΥΚ-Α1'!C34)</f>
        <v/>
      </c>
      <c r="G22" s="141" t="str">
        <f>IF('ΥΚ-Α1'!$D34="","",'ΥΚ-Α1'!D34)</f>
        <v/>
      </c>
      <c r="H22" s="139" t="str">
        <f>IF('ΥΚ-Α1'!$D34="","",'ΥΚ-Α1'!E34)</f>
        <v/>
      </c>
      <c r="I22" s="141" t="str">
        <f>IF('ΥΚ-Α1'!$D34="","",'ΥΚ-Α1'!F34)</f>
        <v/>
      </c>
      <c r="J22" s="141" t="str">
        <f>IF('ΥΚ-Α1'!$D34="","",'ΥΚ-Α1'!G34)</f>
        <v/>
      </c>
      <c r="K22" s="139" t="str">
        <f>IF('ΥΚ-Α1'!$D34="","",'ΥΚ-Α1'!H34)</f>
        <v/>
      </c>
      <c r="L22" s="142" t="str">
        <f>IF('ΥΚ-Α1'!$D34="","",'ΥΚ-Α1'!I34)</f>
        <v/>
      </c>
      <c r="M22" s="176" t="str">
        <f>IF('ΥΚ-Α1'!$D34="","",'ΥΚ-Α1'!J34)</f>
        <v/>
      </c>
      <c r="N22" s="177" t="str">
        <f>IF('ΥΚ-Α1'!$D34="","",'ΥΚ-Α1'!K34)</f>
        <v/>
      </c>
      <c r="O22" s="143" t="str">
        <f>IF('ΥΚ-Α1'!$D34="","",'ΥΚ-Α1'!L34)</f>
        <v/>
      </c>
    </row>
    <row r="23" spans="1:18" s="90" customFormat="1" ht="18.75" customHeight="1" x14ac:dyDescent="0.2">
      <c r="A23" s="144" t="str">
        <f>IF('ΥΚ-Α1'!B35="","",LOOKUP('ΥΚ-Α1'!$C$11,stoixeia!$C$5:$C$300,stoixeia!$B$5:$B$300))</f>
        <v/>
      </c>
      <c r="B23" s="145" t="str">
        <f>IF('ΥΚ-Α1'!$B35="","",'ΥΚ-Α1'!$C$11)</f>
        <v/>
      </c>
      <c r="C23" s="146" t="str">
        <f>IF('ΥΚ-Α1'!$B35="","",LOOKUP('ΥΚ-Α1'!$C$11,stoixeia!$C$5:$C$300,stoixeia!$G$5:$G$300))</f>
        <v/>
      </c>
      <c r="D23" s="139" t="str">
        <f>IF('ΥΚ-Α1'!A36="","",'ΥΚ-Α1'!A35)</f>
        <v/>
      </c>
      <c r="E23" s="140" t="str">
        <f>IF('ΥΚ-Α1'!$B35="","",'ΥΚ-Α1'!B35)</f>
        <v/>
      </c>
      <c r="F23" s="141" t="str">
        <f>IF('ΥΚ-Α1'!$C35="","",'ΥΚ-Α1'!C35)</f>
        <v/>
      </c>
      <c r="G23" s="141" t="str">
        <f>IF('ΥΚ-Α1'!$D35="","",'ΥΚ-Α1'!D35)</f>
        <v/>
      </c>
      <c r="H23" s="139" t="str">
        <f>IF('ΥΚ-Α1'!$D35="","",'ΥΚ-Α1'!E35)</f>
        <v/>
      </c>
      <c r="I23" s="141" t="str">
        <f>IF('ΥΚ-Α1'!$D35="","",'ΥΚ-Α1'!F35)</f>
        <v/>
      </c>
      <c r="J23" s="141" t="str">
        <f>IF('ΥΚ-Α1'!$D35="","",'ΥΚ-Α1'!G35)</f>
        <v/>
      </c>
      <c r="K23" s="139" t="str">
        <f>IF('ΥΚ-Α1'!$D35="","",'ΥΚ-Α1'!H35)</f>
        <v/>
      </c>
      <c r="L23" s="142" t="str">
        <f>IF('ΥΚ-Α1'!$D35="","",'ΥΚ-Α1'!I35)</f>
        <v/>
      </c>
      <c r="M23" s="176" t="str">
        <f>IF('ΥΚ-Α1'!$D35="","",'ΥΚ-Α1'!J35)</f>
        <v/>
      </c>
      <c r="N23" s="177" t="str">
        <f>IF('ΥΚ-Α1'!$D35="","",'ΥΚ-Α1'!K35)</f>
        <v/>
      </c>
      <c r="O23" s="143" t="str">
        <f>IF('ΥΚ-Α1'!$D35="","",'ΥΚ-Α1'!L35)</f>
        <v/>
      </c>
    </row>
    <row r="24" spans="1:18" s="90" customFormat="1" ht="18.75" customHeight="1" x14ac:dyDescent="0.2">
      <c r="A24" s="144" t="str">
        <f>IF('ΥΚ-Α1'!B36="","",LOOKUP('ΥΚ-Α1'!$C$11,stoixeia!$C$5:$C$300,stoixeia!$B$5:$B$300))</f>
        <v/>
      </c>
      <c r="B24" s="145" t="str">
        <f>IF('ΥΚ-Α1'!$B36="","",'ΥΚ-Α1'!$C$11)</f>
        <v/>
      </c>
      <c r="C24" s="146" t="str">
        <f>IF('ΥΚ-Α1'!$B36="","",LOOKUP('ΥΚ-Α1'!$C$11,stoixeia!$C$5:$C$300,stoixeia!$G$5:$G$300))</f>
        <v/>
      </c>
      <c r="D24" s="139" t="str">
        <f>IF('ΥΚ-Α1'!A37="","",'ΥΚ-Α1'!A36)</f>
        <v/>
      </c>
      <c r="E24" s="140" t="str">
        <f>IF('ΥΚ-Α1'!$B36="","",'ΥΚ-Α1'!B36)</f>
        <v/>
      </c>
      <c r="F24" s="141" t="str">
        <f>IF('ΥΚ-Α1'!$C36="","",'ΥΚ-Α1'!C36)</f>
        <v/>
      </c>
      <c r="G24" s="141" t="str">
        <f>IF('ΥΚ-Α1'!$D36="","",'ΥΚ-Α1'!D36)</f>
        <v/>
      </c>
      <c r="H24" s="139" t="str">
        <f>IF('ΥΚ-Α1'!$D36="","",'ΥΚ-Α1'!E36)</f>
        <v/>
      </c>
      <c r="I24" s="141" t="str">
        <f>IF('ΥΚ-Α1'!$D36="","",'ΥΚ-Α1'!F36)</f>
        <v/>
      </c>
      <c r="J24" s="141" t="str">
        <f>IF('ΥΚ-Α1'!$D36="","",'ΥΚ-Α1'!G36)</f>
        <v/>
      </c>
      <c r="K24" s="139" t="str">
        <f>IF('ΥΚ-Α1'!$D36="","",'ΥΚ-Α1'!H36)</f>
        <v/>
      </c>
      <c r="L24" s="142" t="str">
        <f>IF('ΥΚ-Α1'!$D36="","",'ΥΚ-Α1'!I36)</f>
        <v/>
      </c>
      <c r="M24" s="176" t="str">
        <f>IF('ΥΚ-Α1'!$D36="","",'ΥΚ-Α1'!J36)</f>
        <v/>
      </c>
      <c r="N24" s="177" t="str">
        <f>IF('ΥΚ-Α1'!$D36="","",'ΥΚ-Α1'!K36)</f>
        <v/>
      </c>
      <c r="O24" s="143" t="str">
        <f>IF('ΥΚ-Α1'!$D36="","",'ΥΚ-Α1'!L36)</f>
        <v/>
      </c>
    </row>
    <row r="25" spans="1:18" s="90" customFormat="1" ht="18.75" customHeight="1" x14ac:dyDescent="0.2">
      <c r="A25" s="144" t="str">
        <f>IF('ΥΚ-Α1'!B37="","",LOOKUP('ΥΚ-Α1'!$C$11,stoixeia!$C$5:$C$300,stoixeia!$B$5:$B$300))</f>
        <v/>
      </c>
      <c r="B25" s="145" t="str">
        <f>IF('ΥΚ-Α1'!$B37="","",'ΥΚ-Α1'!$C$11)</f>
        <v/>
      </c>
      <c r="C25" s="146" t="str">
        <f>IF('ΥΚ-Α1'!$B37="","",LOOKUP('ΥΚ-Α1'!$C$11,stoixeia!$C$5:$C$300,stoixeia!$G$5:$G$300))</f>
        <v/>
      </c>
      <c r="D25" s="139" t="str">
        <f>IF('ΥΚ-Α1'!A38="","",'ΥΚ-Α1'!A37)</f>
        <v/>
      </c>
      <c r="E25" s="140" t="str">
        <f>IF('ΥΚ-Α1'!$B37="","",'ΥΚ-Α1'!B37)</f>
        <v/>
      </c>
      <c r="F25" s="141" t="str">
        <f>IF('ΥΚ-Α1'!$C37="","",'ΥΚ-Α1'!C37)</f>
        <v/>
      </c>
      <c r="G25" s="141" t="str">
        <f>IF('ΥΚ-Α1'!$D37="","",'ΥΚ-Α1'!D37)</f>
        <v/>
      </c>
      <c r="H25" s="139" t="str">
        <f>IF('ΥΚ-Α1'!$D37="","",'ΥΚ-Α1'!E37)</f>
        <v/>
      </c>
      <c r="I25" s="141" t="str">
        <f>IF('ΥΚ-Α1'!$D37="","",'ΥΚ-Α1'!F37)</f>
        <v/>
      </c>
      <c r="J25" s="141" t="str">
        <f>IF('ΥΚ-Α1'!$D37="","",'ΥΚ-Α1'!G37)</f>
        <v/>
      </c>
      <c r="K25" s="139" t="str">
        <f>IF('ΥΚ-Α1'!$D37="","",'ΥΚ-Α1'!H37)</f>
        <v/>
      </c>
      <c r="L25" s="142" t="str">
        <f>IF('ΥΚ-Α1'!$D37="","",'ΥΚ-Α1'!I37)</f>
        <v/>
      </c>
      <c r="M25" s="176" t="str">
        <f>IF('ΥΚ-Α1'!$D37="","",'ΥΚ-Α1'!J37)</f>
        <v/>
      </c>
      <c r="N25" s="177" t="str">
        <f>IF('ΥΚ-Α1'!$D37="","",'ΥΚ-Α1'!K37)</f>
        <v/>
      </c>
      <c r="O25" s="143" t="str">
        <f>IF('ΥΚ-Α1'!$D37="","",'ΥΚ-Α1'!L37)</f>
        <v/>
      </c>
    </row>
    <row r="26" spans="1:18" x14ac:dyDescent="0.25">
      <c r="B26" t="str">
        <f>IF('ΥΚ-Α1'!B42="","",'ΥΚ-Α1'!C28)</f>
        <v/>
      </c>
    </row>
    <row r="28" spans="1:18" s="86" customFormat="1" x14ac:dyDescent="0.25">
      <c r="A28" s="83"/>
      <c r="D28" s="244" t="s">
        <v>1942</v>
      </c>
      <c r="E28" s="244"/>
      <c r="F28" s="244"/>
      <c r="G28" s="245" t="s">
        <v>1940</v>
      </c>
      <c r="H28" s="245"/>
      <c r="I28" s="245"/>
      <c r="J28" s="246" t="s">
        <v>1941</v>
      </c>
      <c r="K28" s="246"/>
      <c r="L28" s="246"/>
      <c r="M28" s="247" t="s">
        <v>1942</v>
      </c>
      <c r="N28" s="247"/>
      <c r="O28" s="247"/>
      <c r="P28" s="248" t="s">
        <v>1935</v>
      </c>
      <c r="Q28" s="248"/>
      <c r="R28" s="248"/>
    </row>
    <row r="29" spans="1:18" s="86" customFormat="1" ht="15.75" thickBot="1" x14ac:dyDescent="0.3">
      <c r="A29" s="83"/>
      <c r="D29" s="161" t="s">
        <v>1934</v>
      </c>
      <c r="E29" s="161" t="s">
        <v>1934</v>
      </c>
      <c r="F29" s="161" t="s">
        <v>1934</v>
      </c>
      <c r="G29" s="162" t="s">
        <v>1926</v>
      </c>
      <c r="H29" s="162" t="s">
        <v>1926</v>
      </c>
      <c r="I29" s="162" t="s">
        <v>1926</v>
      </c>
      <c r="J29" s="160" t="s">
        <v>1933</v>
      </c>
      <c r="K29" s="160" t="s">
        <v>1933</v>
      </c>
      <c r="L29" s="160" t="s">
        <v>1933</v>
      </c>
      <c r="M29" s="92" t="s">
        <v>1928</v>
      </c>
      <c r="N29" s="92" t="s">
        <v>1928</v>
      </c>
      <c r="O29" s="92" t="s">
        <v>1928</v>
      </c>
      <c r="P29" s="138" t="s">
        <v>1950</v>
      </c>
      <c r="Q29" s="138" t="s">
        <v>1950</v>
      </c>
      <c r="R29" s="150" t="s">
        <v>1935</v>
      </c>
    </row>
    <row r="30" spans="1:18" ht="15.75" thickBot="1" x14ac:dyDescent="0.3">
      <c r="A30" s="84" t="s">
        <v>942</v>
      </c>
      <c r="B30" s="84" t="s">
        <v>958</v>
      </c>
      <c r="C30" s="84" t="s">
        <v>22</v>
      </c>
      <c r="D30" s="161" t="s">
        <v>1925</v>
      </c>
      <c r="E30" s="161" t="s">
        <v>1927</v>
      </c>
      <c r="F30" s="161" t="s">
        <v>1936</v>
      </c>
      <c r="G30" s="162" t="s">
        <v>1925</v>
      </c>
      <c r="H30" s="162" t="s">
        <v>1927</v>
      </c>
      <c r="I30" s="162" t="s">
        <v>1936</v>
      </c>
      <c r="J30" s="160" t="s">
        <v>1925</v>
      </c>
      <c r="K30" s="160" t="s">
        <v>1927</v>
      </c>
      <c r="L30" s="160" t="s">
        <v>1936</v>
      </c>
      <c r="M30" s="92" t="s">
        <v>1925</v>
      </c>
      <c r="N30" s="92" t="s">
        <v>1927</v>
      </c>
      <c r="O30" s="92" t="s">
        <v>1936</v>
      </c>
      <c r="P30" s="138" t="s">
        <v>1925</v>
      </c>
      <c r="Q30" s="138" t="s">
        <v>1927</v>
      </c>
      <c r="R30" s="138" t="s">
        <v>1937</v>
      </c>
    </row>
    <row r="31" spans="1:18" ht="41.25" customHeight="1" x14ac:dyDescent="0.25">
      <c r="A31" s="87" t="str">
        <f>+A6</f>
        <v/>
      </c>
      <c r="B31" s="88" t="str">
        <f>+B6</f>
        <v/>
      </c>
      <c r="C31" s="89" t="str">
        <f>+C6</f>
        <v/>
      </c>
      <c r="D31" s="161">
        <f>+'ΥΚ-Α1'!A57</f>
        <v>0</v>
      </c>
      <c r="E31" s="161">
        <f>+'ΥΚ-Α1'!B57</f>
        <v>0</v>
      </c>
      <c r="F31" s="161">
        <f>+'ΥΚ-Α1'!C57</f>
        <v>0</v>
      </c>
      <c r="G31" s="162">
        <f>+'ΥΚ-Α1'!D57</f>
        <v>0</v>
      </c>
      <c r="H31" s="162">
        <f>+'ΥΚ-Α1'!E57</f>
        <v>0</v>
      </c>
      <c r="I31" s="162">
        <f>+'ΥΚ-Α1'!F57</f>
        <v>0</v>
      </c>
      <c r="J31" s="160">
        <f>+'ΥΚ-Α1'!G57</f>
        <v>0</v>
      </c>
      <c r="K31" s="160">
        <f>+'ΥΚ-Α1'!H57</f>
        <v>0</v>
      </c>
      <c r="L31" s="160">
        <f>+'ΥΚ-Α1'!I57</f>
        <v>0</v>
      </c>
      <c r="M31" s="92">
        <f>+'ΥΚ-Α1'!J57</f>
        <v>0</v>
      </c>
      <c r="N31" s="92">
        <f>+'ΥΚ-Α1'!K57</f>
        <v>0</v>
      </c>
      <c r="O31" s="92">
        <f>+'ΥΚ-Α1'!L57</f>
        <v>0</v>
      </c>
      <c r="P31" s="138">
        <f>+D31+G31+J31+M31</f>
        <v>0</v>
      </c>
      <c r="Q31" s="138">
        <f>+E31+H31+K31+N31</f>
        <v>0</v>
      </c>
      <c r="R31" s="138">
        <f>+'ΥΚ-Α1'!M57</f>
        <v>0</v>
      </c>
    </row>
  </sheetData>
  <sheetProtection algorithmName="SHA-512" hashValue="sWeEYl/c66yRtC4h3Rf1sjr3f+zgcwwRxlKXoUUWOxmV2dvqRA1ATckgoUjmNO7YRH1lji+hgnbMfwE8gx1ArQ==" saltValue="qXtnaQbtCWAhkKTrIdD0+w==" spinCount="100000" sheet="1" objects="1" scenarios="1" selectLockedCells="1" selectUnlockedCells="1"/>
  <mergeCells count="10">
    <mergeCell ref="D28:F28"/>
    <mergeCell ref="G28:I28"/>
    <mergeCell ref="J28:L28"/>
    <mergeCell ref="M28:O28"/>
    <mergeCell ref="P28:R28"/>
    <mergeCell ref="D1:O1"/>
    <mergeCell ref="I5:J5"/>
    <mergeCell ref="L4:O4"/>
    <mergeCell ref="D4:K4"/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6"/>
  <sheetViews>
    <sheetView topLeftCell="AZ1" zoomScale="70" zoomScaleNormal="70" workbookViewId="0">
      <selection activeCell="BD5" sqref="BD5"/>
    </sheetView>
  </sheetViews>
  <sheetFormatPr defaultColWidth="10.140625" defaultRowHeight="22.5" customHeight="1" x14ac:dyDescent="0.25"/>
  <cols>
    <col min="1" max="1" width="0" style="1" hidden="1" customWidth="1"/>
    <col min="2" max="2" width="0" style="2" hidden="1" customWidth="1"/>
    <col min="3" max="3" width="0" style="1" hidden="1" customWidth="1"/>
    <col min="4" max="5" width="0" style="3" hidden="1" customWidth="1"/>
    <col min="6" max="7" width="0" style="2" hidden="1" customWidth="1"/>
    <col min="8" max="8" width="10.140625" style="2" hidden="1" customWidth="1"/>
    <col min="9" max="11" width="10.140625" style="1" hidden="1" customWidth="1"/>
    <col min="12" max="12" width="10.140625" style="2" hidden="1" customWidth="1"/>
    <col min="13" max="15" width="10.140625" style="1" hidden="1" customWidth="1"/>
    <col min="16" max="18" width="0" style="48" hidden="1" customWidth="1"/>
    <col min="19" max="21" width="0" style="49" hidden="1" customWidth="1"/>
    <col min="22" max="25" width="0" style="50" hidden="1" customWidth="1"/>
    <col min="26" max="26" width="0" style="16" hidden="1" customWidth="1"/>
    <col min="27" max="27" width="0" style="17" hidden="1" customWidth="1"/>
    <col min="28" max="28" width="0" style="26" hidden="1" customWidth="1"/>
    <col min="29" max="30" width="0" style="4" hidden="1" customWidth="1"/>
    <col min="31" max="31" width="0" style="1" hidden="1" customWidth="1"/>
    <col min="32" max="33" width="0" style="4" hidden="1" customWidth="1"/>
    <col min="34" max="34" width="0" style="21" hidden="1" customWidth="1"/>
    <col min="35" max="35" width="0" style="22" hidden="1" customWidth="1"/>
    <col min="36" max="42" width="0" style="23" hidden="1" customWidth="1"/>
    <col min="43" max="43" width="11.140625" style="23" hidden="1" customWidth="1"/>
    <col min="44" max="45" width="0" style="23" hidden="1" customWidth="1"/>
    <col min="46" max="51" width="0" style="4" hidden="1" customWidth="1"/>
    <col min="52" max="16384" width="10.140625" style="4"/>
  </cols>
  <sheetData>
    <row r="1" spans="1:184" ht="22.5" customHeight="1" thickBot="1" x14ac:dyDescent="0.3">
      <c r="C1" s="1">
        <v>1</v>
      </c>
      <c r="D1" s="3">
        <v>2</v>
      </c>
      <c r="E1" s="1">
        <v>3</v>
      </c>
      <c r="F1" s="3">
        <v>4</v>
      </c>
      <c r="G1" s="1">
        <v>5</v>
      </c>
      <c r="H1" s="3">
        <v>6</v>
      </c>
      <c r="I1" s="1">
        <v>7</v>
      </c>
      <c r="J1" s="3">
        <v>8</v>
      </c>
      <c r="K1" s="1">
        <v>9</v>
      </c>
      <c r="L1" s="3">
        <v>10</v>
      </c>
      <c r="M1" s="1">
        <v>11</v>
      </c>
      <c r="N1" s="3">
        <v>12</v>
      </c>
      <c r="O1" s="1">
        <v>13</v>
      </c>
      <c r="P1" s="3">
        <v>14</v>
      </c>
      <c r="Q1" s="1">
        <v>15</v>
      </c>
      <c r="R1" s="3">
        <v>16</v>
      </c>
      <c r="S1" s="1">
        <v>17</v>
      </c>
      <c r="T1" s="3">
        <v>18</v>
      </c>
      <c r="U1" s="1">
        <v>19</v>
      </c>
      <c r="V1" s="3">
        <v>20</v>
      </c>
      <c r="W1" s="1">
        <v>21</v>
      </c>
      <c r="X1" s="3">
        <v>22</v>
      </c>
      <c r="Y1" s="1">
        <v>23</v>
      </c>
      <c r="Z1" s="3">
        <v>24</v>
      </c>
      <c r="AA1" s="1">
        <v>25</v>
      </c>
      <c r="AB1" s="3">
        <v>26</v>
      </c>
      <c r="AC1" s="1">
        <v>27</v>
      </c>
      <c r="AD1" s="3">
        <v>28</v>
      </c>
      <c r="AE1" s="1">
        <v>29</v>
      </c>
      <c r="AF1" s="3">
        <v>30</v>
      </c>
      <c r="AG1" s="1">
        <v>31</v>
      </c>
      <c r="AH1" s="3">
        <v>32</v>
      </c>
      <c r="AI1" s="1">
        <v>33</v>
      </c>
      <c r="AJ1" s="3">
        <v>34</v>
      </c>
      <c r="AK1" s="1">
        <v>35</v>
      </c>
      <c r="AL1" s="3">
        <v>36</v>
      </c>
      <c r="AM1" s="1">
        <v>37</v>
      </c>
      <c r="AN1" s="3">
        <v>38</v>
      </c>
      <c r="AO1" s="1">
        <v>39</v>
      </c>
      <c r="AP1" s="3">
        <v>40</v>
      </c>
      <c r="AQ1" s="1">
        <v>41</v>
      </c>
      <c r="AR1" s="3">
        <v>42</v>
      </c>
      <c r="AS1" s="1">
        <v>43</v>
      </c>
    </row>
    <row r="2" spans="1:184" ht="22.5" customHeight="1" thickBot="1" x14ac:dyDescent="0.35">
      <c r="B2" s="2">
        <f>LOOKUP("Αγία Άννα",C5:C298,B5:B298)</f>
        <v>7</v>
      </c>
      <c r="C2" s="2"/>
      <c r="D2" s="5"/>
      <c r="F2" s="6" t="s">
        <v>10</v>
      </c>
      <c r="G2" s="7" t="s">
        <v>11</v>
      </c>
      <c r="H2" s="8"/>
      <c r="I2" s="8"/>
      <c r="J2" s="8"/>
      <c r="K2" s="8"/>
      <c r="L2" s="9"/>
      <c r="P2" s="10" t="e">
        <f>SUM(#REF!)</f>
        <v>#REF!</v>
      </c>
      <c r="Q2" s="11" t="e">
        <f>SUM(#REF!)</f>
        <v>#REF!</v>
      </c>
      <c r="R2" s="11" t="e">
        <f>SUM(#REF!)</f>
        <v>#REF!</v>
      </c>
      <c r="S2" s="12" t="e">
        <f>SUM(#REF!)</f>
        <v>#REF!</v>
      </c>
      <c r="T2" s="12" t="e">
        <f>SUM(#REF!)</f>
        <v>#REF!</v>
      </c>
      <c r="U2" s="12" t="e">
        <f>SUM(#REF!)</f>
        <v>#REF!</v>
      </c>
      <c r="V2" s="13" t="e">
        <f>SUM(#REF!)</f>
        <v>#REF!</v>
      </c>
      <c r="W2" s="14" t="e">
        <f>SUM(#REF!)</f>
        <v>#REF!</v>
      </c>
      <c r="X2" s="15" t="e">
        <f>SUM(#REF!)</f>
        <v>#REF!</v>
      </c>
      <c r="Y2" s="2"/>
      <c r="AB2" s="13" t="e">
        <f>SUM(#REF!)</f>
        <v>#REF!</v>
      </c>
      <c r="AC2" s="18" t="e">
        <f>SUM(#REF!)</f>
        <v>#REF!</v>
      </c>
      <c r="AD2" s="19" t="e">
        <f>SUM(#REF!)</f>
        <v>#REF!</v>
      </c>
      <c r="AE2" s="20" t="e">
        <f>SUM(#REF!)</f>
        <v>#REF!</v>
      </c>
    </row>
    <row r="3" spans="1:184" ht="22.5" customHeight="1" x14ac:dyDescent="0.25">
      <c r="C3" s="2"/>
      <c r="D3" s="5"/>
      <c r="P3" s="249" t="s">
        <v>12</v>
      </c>
      <c r="Q3" s="250"/>
      <c r="R3" s="251"/>
      <c r="S3" s="252" t="s">
        <v>13</v>
      </c>
      <c r="T3" s="252"/>
      <c r="U3" s="252"/>
      <c r="V3" s="253" t="s">
        <v>14</v>
      </c>
      <c r="W3" s="254"/>
      <c r="X3" s="255"/>
      <c r="Y3" s="1"/>
      <c r="Z3" s="24"/>
      <c r="AA3" s="25"/>
      <c r="AC3" s="256" t="s">
        <v>15</v>
      </c>
      <c r="AD3" s="257"/>
      <c r="AE3" s="258"/>
    </row>
    <row r="4" spans="1:184" ht="59.25" customHeight="1" x14ac:dyDescent="0.25">
      <c r="A4" s="27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30" t="s">
        <v>27</v>
      </c>
      <c r="M4" s="31" t="s">
        <v>28</v>
      </c>
      <c r="N4" s="32" t="s">
        <v>29</v>
      </c>
      <c r="O4" s="30" t="s">
        <v>30</v>
      </c>
      <c r="P4" s="33" t="s">
        <v>31</v>
      </c>
      <c r="Q4" s="34" t="s">
        <v>32</v>
      </c>
      <c r="R4" s="34" t="s">
        <v>33</v>
      </c>
      <c r="S4" s="35" t="s">
        <v>34</v>
      </c>
      <c r="T4" s="35" t="s">
        <v>35</v>
      </c>
      <c r="U4" s="35" t="s">
        <v>36</v>
      </c>
      <c r="V4" s="36" t="s">
        <v>37</v>
      </c>
      <c r="W4" s="36" t="s">
        <v>38</v>
      </c>
      <c r="X4" s="36" t="s">
        <v>39</v>
      </c>
      <c r="Y4" s="36" t="s">
        <v>40</v>
      </c>
      <c r="Z4" s="37" t="s">
        <v>41</v>
      </c>
      <c r="AA4" s="38" t="s">
        <v>42</v>
      </c>
      <c r="AB4" s="36" t="s">
        <v>43</v>
      </c>
      <c r="AC4" s="39" t="s">
        <v>44</v>
      </c>
      <c r="AD4" s="39" t="s">
        <v>45</v>
      </c>
      <c r="AE4" s="39" t="s">
        <v>46</v>
      </c>
      <c r="AF4" s="40" t="s">
        <v>47</v>
      </c>
      <c r="AG4" s="40" t="s">
        <v>48</v>
      </c>
      <c r="AH4" s="41" t="s">
        <v>49</v>
      </c>
      <c r="AI4" s="42" t="s">
        <v>50</v>
      </c>
      <c r="AJ4" s="42" t="s">
        <v>51</v>
      </c>
      <c r="AK4" s="43" t="s">
        <v>52</v>
      </c>
      <c r="AL4" s="42" t="s">
        <v>53</v>
      </c>
      <c r="AM4" s="42" t="s">
        <v>54</v>
      </c>
      <c r="AN4" s="42" t="s">
        <v>55</v>
      </c>
      <c r="AO4" s="42" t="s">
        <v>56</v>
      </c>
      <c r="AP4" s="42" t="s">
        <v>57</v>
      </c>
      <c r="AQ4" s="42" t="s">
        <v>58</v>
      </c>
      <c r="AR4" s="42" t="s">
        <v>59</v>
      </c>
      <c r="AS4" s="42" t="s">
        <v>60</v>
      </c>
    </row>
    <row r="5" spans="1:184" s="46" customFormat="1" ht="22.5" customHeight="1" x14ac:dyDescent="0.25">
      <c r="A5" s="105"/>
      <c r="B5" s="102">
        <v>1</v>
      </c>
      <c r="C5" s="178" t="s">
        <v>1951</v>
      </c>
      <c r="D5" s="111" t="s">
        <v>960</v>
      </c>
      <c r="E5" s="179">
        <v>6</v>
      </c>
      <c r="F5" s="178" t="s">
        <v>1952</v>
      </c>
      <c r="G5" s="178" t="s">
        <v>62</v>
      </c>
      <c r="H5" s="179">
        <v>12</v>
      </c>
      <c r="I5" s="179">
        <v>17</v>
      </c>
      <c r="J5" s="179">
        <v>7</v>
      </c>
      <c r="K5" s="179">
        <v>20</v>
      </c>
      <c r="L5" s="179">
        <v>20</v>
      </c>
      <c r="M5" s="179">
        <v>9</v>
      </c>
      <c r="N5" s="179">
        <v>85</v>
      </c>
      <c r="O5" s="109">
        <v>3</v>
      </c>
      <c r="P5" s="100"/>
      <c r="Q5" s="190"/>
      <c r="R5" s="190">
        <f>+P5+Q5</f>
        <v>0</v>
      </c>
      <c r="S5" s="190"/>
      <c r="T5" s="190"/>
      <c r="U5" s="109">
        <f>+S5+T5</f>
        <v>0</v>
      </c>
      <c r="V5" s="190"/>
      <c r="W5" s="190"/>
      <c r="X5" s="190">
        <f>+V5+W5</f>
        <v>0</v>
      </c>
      <c r="Y5" s="191"/>
      <c r="Z5" s="192"/>
      <c r="AA5" s="110" t="str">
        <f>IF(R5&gt;O5, +CONCATENATE("+",(+R5-O5)),"")</f>
        <v/>
      </c>
      <c r="AB5" s="109" t="str">
        <f>IF(X5&lt;(O5+1),"",+X5-O5)</f>
        <v/>
      </c>
      <c r="AC5" s="193" t="str">
        <f t="shared" ref="AC5:AE5" si="0">IF(V5&gt;=(+P5+S5)," ",P5+S5-V5)</f>
        <v xml:space="preserve"> </v>
      </c>
      <c r="AD5" s="194" t="str">
        <f t="shared" si="0"/>
        <v xml:space="preserve"> </v>
      </c>
      <c r="AE5" s="195" t="str">
        <f t="shared" si="0"/>
        <v xml:space="preserve"> </v>
      </c>
      <c r="AF5" s="196"/>
      <c r="AG5" s="106" t="str">
        <f>IF(X5&gt;U5+R5,"lathos","ok")</f>
        <v>ok</v>
      </c>
      <c r="AH5" s="196"/>
      <c r="AI5" s="197" t="s">
        <v>2057</v>
      </c>
      <c r="AJ5" s="197" t="s">
        <v>1951</v>
      </c>
      <c r="AK5" s="198"/>
      <c r="AL5" s="198" t="s">
        <v>53</v>
      </c>
      <c r="AM5" s="198" t="s">
        <v>1822</v>
      </c>
      <c r="AN5" s="198" t="s">
        <v>1823</v>
      </c>
      <c r="AO5" s="197" t="s">
        <v>1824</v>
      </c>
      <c r="AP5" s="198" t="s">
        <v>994</v>
      </c>
      <c r="AQ5" s="198">
        <v>25633217</v>
      </c>
      <c r="AR5" s="198" t="s">
        <v>62</v>
      </c>
      <c r="AS5" s="198" t="s">
        <v>63</v>
      </c>
      <c r="AT5" s="44"/>
      <c r="AU5" s="1"/>
      <c r="AV5" s="45" t="s">
        <v>1911</v>
      </c>
      <c r="AW5" s="1"/>
      <c r="AX5" s="46" t="s">
        <v>869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s="44" customFormat="1" ht="22.5" customHeight="1" x14ac:dyDescent="0.25">
      <c r="A6" s="111"/>
      <c r="B6" s="102">
        <v>2</v>
      </c>
      <c r="C6" s="178" t="s">
        <v>1953</v>
      </c>
      <c r="D6" s="111" t="s">
        <v>960</v>
      </c>
      <c r="E6" s="179">
        <v>3</v>
      </c>
      <c r="F6" s="178" t="s">
        <v>1952</v>
      </c>
      <c r="G6" s="178" t="s">
        <v>62</v>
      </c>
      <c r="H6" s="179">
        <v>5</v>
      </c>
      <c r="I6" s="179">
        <v>14</v>
      </c>
      <c r="J6" s="179">
        <v>5</v>
      </c>
      <c r="K6" s="179">
        <v>9</v>
      </c>
      <c r="L6" s="179">
        <v>7</v>
      </c>
      <c r="M6" s="179">
        <v>10</v>
      </c>
      <c r="N6" s="179">
        <v>50</v>
      </c>
      <c r="O6" s="109">
        <v>3</v>
      </c>
      <c r="P6" s="100"/>
      <c r="Q6" s="190"/>
      <c r="R6" s="190">
        <f t="shared" ref="R6:R69" si="1">+P6+Q6</f>
        <v>0</v>
      </c>
      <c r="S6" s="190"/>
      <c r="T6" s="190"/>
      <c r="U6" s="109">
        <f t="shared" ref="U6:U69" si="2">+S6+T6</f>
        <v>0</v>
      </c>
      <c r="V6" s="190"/>
      <c r="W6" s="190"/>
      <c r="X6" s="190">
        <f t="shared" ref="X6:X69" si="3">+V6+W6</f>
        <v>0</v>
      </c>
      <c r="Y6" s="191"/>
      <c r="Z6" s="192"/>
      <c r="AA6" s="110" t="str">
        <f t="shared" ref="AA6:AA69" si="4">IF(R6&gt;O6, +CONCATENATE("+",(+R6-O6)),"")</f>
        <v/>
      </c>
      <c r="AB6" s="109" t="str">
        <f t="shared" ref="AB6:AB69" si="5">IF(X6&lt;(O6+1),"",+X6-O6)</f>
        <v/>
      </c>
      <c r="AC6" s="193" t="str">
        <f t="shared" ref="AC6:AC69" si="6">IF(V6&gt;=(+P6+S6)," ",P6+S6-V6)</f>
        <v xml:space="preserve"> </v>
      </c>
      <c r="AD6" s="194" t="str">
        <f t="shared" ref="AD6:AD69" si="7">IF(W6&gt;=(+Q6+T6)," ",Q6+T6-W6)</f>
        <v xml:space="preserve"> </v>
      </c>
      <c r="AE6" s="195" t="str">
        <f t="shared" ref="AE6:AE69" si="8">IF(X6&gt;=(+R6+U6)," ",R6+U6-X6)</f>
        <v xml:space="preserve"> </v>
      </c>
      <c r="AF6" s="196"/>
      <c r="AG6" s="106" t="str">
        <f t="shared" ref="AG6:AG73" si="9">IF(X6&gt;U6+R6,"lathos","ok")</f>
        <v>ok</v>
      </c>
      <c r="AH6" s="196"/>
      <c r="AI6" s="197" t="s">
        <v>2058</v>
      </c>
      <c r="AJ6" s="197" t="s">
        <v>1953</v>
      </c>
      <c r="AK6" s="198"/>
      <c r="AL6" s="198"/>
      <c r="AM6" s="198" t="s">
        <v>367</v>
      </c>
      <c r="AN6" s="198"/>
      <c r="AO6" s="197" t="s">
        <v>1287</v>
      </c>
      <c r="AP6" s="198" t="s">
        <v>1288</v>
      </c>
      <c r="AQ6" s="198">
        <v>25813500</v>
      </c>
      <c r="AR6" s="198" t="s">
        <v>62</v>
      </c>
      <c r="AS6" s="198" t="s">
        <v>368</v>
      </c>
      <c r="AU6" s="1"/>
      <c r="AV6" s="45" t="s">
        <v>1912</v>
      </c>
      <c r="AW6" s="1"/>
      <c r="AX6" s="46" t="s">
        <v>946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s="47" customFormat="1" ht="22.5" customHeight="1" x14ac:dyDescent="0.25">
      <c r="A7" s="105"/>
      <c r="B7" s="102">
        <v>3</v>
      </c>
      <c r="C7" s="178" t="s">
        <v>1954</v>
      </c>
      <c r="D7" s="111" t="s">
        <v>960</v>
      </c>
      <c r="E7" s="179">
        <v>14</v>
      </c>
      <c r="F7" s="178" t="s">
        <v>1955</v>
      </c>
      <c r="G7" s="178" t="s">
        <v>90</v>
      </c>
      <c r="H7" s="179">
        <v>48</v>
      </c>
      <c r="I7" s="179">
        <v>54</v>
      </c>
      <c r="J7" s="179">
        <v>40</v>
      </c>
      <c r="K7" s="179">
        <v>37</v>
      </c>
      <c r="L7" s="179">
        <v>42</v>
      </c>
      <c r="M7" s="179">
        <v>51</v>
      </c>
      <c r="N7" s="179">
        <v>272</v>
      </c>
      <c r="O7" s="109">
        <v>5</v>
      </c>
      <c r="P7" s="100"/>
      <c r="Q7" s="190"/>
      <c r="R7" s="190">
        <f t="shared" si="1"/>
        <v>0</v>
      </c>
      <c r="S7" s="190"/>
      <c r="T7" s="190"/>
      <c r="U7" s="109">
        <f t="shared" si="2"/>
        <v>0</v>
      </c>
      <c r="V7" s="190"/>
      <c r="W7" s="190"/>
      <c r="X7" s="190">
        <f t="shared" si="3"/>
        <v>0</v>
      </c>
      <c r="Y7" s="191"/>
      <c r="Z7" s="192"/>
      <c r="AA7" s="110" t="str">
        <f t="shared" si="4"/>
        <v/>
      </c>
      <c r="AB7" s="109" t="str">
        <f t="shared" si="5"/>
        <v/>
      </c>
      <c r="AC7" s="193" t="str">
        <f t="shared" si="6"/>
        <v xml:space="preserve"> </v>
      </c>
      <c r="AD7" s="194" t="str">
        <f t="shared" si="7"/>
        <v xml:space="preserve"> </v>
      </c>
      <c r="AE7" s="195" t="str">
        <f t="shared" si="8"/>
        <v xml:space="preserve"> </v>
      </c>
      <c r="AF7" s="196"/>
      <c r="AG7" s="106" t="str">
        <f t="shared" si="9"/>
        <v>ok</v>
      </c>
      <c r="AH7" s="196"/>
      <c r="AI7" s="197" t="s">
        <v>2059</v>
      </c>
      <c r="AJ7" s="197" t="s">
        <v>1954</v>
      </c>
      <c r="AK7" s="198"/>
      <c r="AL7" s="198"/>
      <c r="AM7" s="198" t="s">
        <v>512</v>
      </c>
      <c r="AN7" s="198" t="s">
        <v>513</v>
      </c>
      <c r="AO7" s="197" t="s">
        <v>1689</v>
      </c>
      <c r="AP7" s="198" t="s">
        <v>2060</v>
      </c>
      <c r="AQ7" s="198">
        <v>22316092</v>
      </c>
      <c r="AR7" s="198" t="s">
        <v>90</v>
      </c>
      <c r="AS7" s="198" t="s">
        <v>514</v>
      </c>
      <c r="AT7" s="1"/>
      <c r="AU7" s="1"/>
      <c r="AV7" s="45" t="s">
        <v>1913</v>
      </c>
      <c r="AW7" s="1"/>
      <c r="AX7" s="46" t="s">
        <v>947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s="44" customFormat="1" ht="22.5" customHeight="1" x14ac:dyDescent="0.25">
      <c r="A8" s="111"/>
      <c r="B8" s="102">
        <v>4</v>
      </c>
      <c r="C8" s="178" t="s">
        <v>1956</v>
      </c>
      <c r="D8" s="111" t="s">
        <v>960</v>
      </c>
      <c r="E8" s="179">
        <v>10</v>
      </c>
      <c r="F8" s="178" t="s">
        <v>1955</v>
      </c>
      <c r="G8" s="178" t="s">
        <v>90</v>
      </c>
      <c r="H8" s="179">
        <v>40</v>
      </c>
      <c r="I8" s="179">
        <v>39</v>
      </c>
      <c r="J8" s="179">
        <v>37</v>
      </c>
      <c r="K8" s="179">
        <v>37</v>
      </c>
      <c r="L8" s="179">
        <v>21</v>
      </c>
      <c r="M8" s="179">
        <v>25</v>
      </c>
      <c r="N8" s="179">
        <v>199</v>
      </c>
      <c r="O8" s="109">
        <v>3</v>
      </c>
      <c r="P8" s="100"/>
      <c r="Q8" s="190"/>
      <c r="R8" s="190">
        <f t="shared" si="1"/>
        <v>0</v>
      </c>
      <c r="S8" s="190"/>
      <c r="T8" s="190"/>
      <c r="U8" s="109">
        <f t="shared" si="2"/>
        <v>0</v>
      </c>
      <c r="V8" s="190"/>
      <c r="W8" s="190"/>
      <c r="X8" s="190">
        <f t="shared" si="3"/>
        <v>0</v>
      </c>
      <c r="Y8" s="191"/>
      <c r="Z8" s="192"/>
      <c r="AA8" s="110" t="str">
        <f t="shared" si="4"/>
        <v/>
      </c>
      <c r="AB8" s="109" t="str">
        <f t="shared" si="5"/>
        <v/>
      </c>
      <c r="AC8" s="193" t="str">
        <f t="shared" si="6"/>
        <v xml:space="preserve"> </v>
      </c>
      <c r="AD8" s="194" t="str">
        <f t="shared" si="7"/>
        <v xml:space="preserve"> </v>
      </c>
      <c r="AE8" s="195" t="str">
        <f t="shared" si="8"/>
        <v xml:space="preserve"> </v>
      </c>
      <c r="AF8" s="196"/>
      <c r="AG8" s="106" t="str">
        <f t="shared" si="9"/>
        <v>ok</v>
      </c>
      <c r="AH8" s="196"/>
      <c r="AI8" s="197" t="s">
        <v>2061</v>
      </c>
      <c r="AJ8" s="197" t="s">
        <v>1956</v>
      </c>
      <c r="AK8" s="198"/>
      <c r="AL8" s="198"/>
      <c r="AM8" s="198" t="s">
        <v>819</v>
      </c>
      <c r="AN8" s="198" t="s">
        <v>1796</v>
      </c>
      <c r="AO8" s="197" t="s">
        <v>1797</v>
      </c>
      <c r="AP8" s="198" t="s">
        <v>1798</v>
      </c>
      <c r="AQ8" s="198">
        <v>22374962</v>
      </c>
      <c r="AR8" s="198" t="s">
        <v>90</v>
      </c>
      <c r="AS8" s="198" t="s">
        <v>820</v>
      </c>
      <c r="AU8" s="1"/>
      <c r="AV8" s="45" t="s">
        <v>1914</v>
      </c>
      <c r="AW8" s="1"/>
      <c r="AX8" s="46" t="s">
        <v>948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22.5" customHeight="1" x14ac:dyDescent="0.25">
      <c r="A9" s="105"/>
      <c r="B9" s="102">
        <v>5</v>
      </c>
      <c r="C9" s="180" t="s">
        <v>959</v>
      </c>
      <c r="D9" s="181" t="s">
        <v>960</v>
      </c>
      <c r="E9" s="182">
        <v>11</v>
      </c>
      <c r="F9" s="183" t="s">
        <v>1955</v>
      </c>
      <c r="G9" s="184" t="s">
        <v>90</v>
      </c>
      <c r="H9" s="182"/>
      <c r="I9" s="182"/>
      <c r="J9" s="182"/>
      <c r="K9" s="182"/>
      <c r="L9" s="182"/>
      <c r="M9" s="182"/>
      <c r="N9" s="182"/>
      <c r="O9" s="109">
        <v>5</v>
      </c>
      <c r="P9" s="100"/>
      <c r="Q9" s="190"/>
      <c r="R9" s="190">
        <f t="shared" si="1"/>
        <v>0</v>
      </c>
      <c r="S9" s="190"/>
      <c r="T9" s="190"/>
      <c r="U9" s="109">
        <f t="shared" si="2"/>
        <v>0</v>
      </c>
      <c r="V9" s="190"/>
      <c r="W9" s="190"/>
      <c r="X9" s="190">
        <f t="shared" si="3"/>
        <v>0</v>
      </c>
      <c r="Y9" s="191"/>
      <c r="Z9" s="192"/>
      <c r="AA9" s="110" t="str">
        <f t="shared" si="4"/>
        <v/>
      </c>
      <c r="AB9" s="109" t="str">
        <f t="shared" si="5"/>
        <v/>
      </c>
      <c r="AC9" s="193" t="str">
        <f t="shared" si="6"/>
        <v xml:space="preserve"> </v>
      </c>
      <c r="AD9" s="194" t="str">
        <f t="shared" si="7"/>
        <v xml:space="preserve"> </v>
      </c>
      <c r="AE9" s="195" t="str">
        <f t="shared" si="8"/>
        <v xml:space="preserve"> </v>
      </c>
      <c r="AF9" s="196"/>
      <c r="AG9" s="106" t="str">
        <f t="shared" si="9"/>
        <v>ok</v>
      </c>
      <c r="AH9" s="196"/>
      <c r="AI9" s="199" t="s">
        <v>961</v>
      </c>
      <c r="AJ9" s="200" t="s">
        <v>959</v>
      </c>
      <c r="AK9" s="201"/>
      <c r="AL9" s="201"/>
      <c r="AM9" s="201" t="s">
        <v>962</v>
      </c>
      <c r="AN9" s="201" t="s">
        <v>963</v>
      </c>
      <c r="AO9" s="202" t="s">
        <v>964</v>
      </c>
      <c r="AP9" s="201">
        <v>22695600</v>
      </c>
      <c r="AQ9" s="201">
        <v>22623044</v>
      </c>
      <c r="AR9" s="203" t="s">
        <v>90</v>
      </c>
      <c r="AS9" s="204" t="s">
        <v>965</v>
      </c>
      <c r="AV9" s="45" t="s">
        <v>1915</v>
      </c>
      <c r="AX9" s="46" t="s">
        <v>949</v>
      </c>
    </row>
    <row r="10" spans="1:184" ht="22.5" customHeight="1" x14ac:dyDescent="0.25">
      <c r="A10" s="111"/>
      <c r="B10" s="102">
        <v>6</v>
      </c>
      <c r="C10" s="178" t="s">
        <v>1957</v>
      </c>
      <c r="D10" s="111" t="s">
        <v>960</v>
      </c>
      <c r="E10" s="179">
        <v>6</v>
      </c>
      <c r="F10" s="178" t="s">
        <v>1952</v>
      </c>
      <c r="G10" s="178" t="s">
        <v>75</v>
      </c>
      <c r="H10" s="179">
        <v>13</v>
      </c>
      <c r="I10" s="179">
        <v>16</v>
      </c>
      <c r="J10" s="179">
        <v>14</v>
      </c>
      <c r="K10" s="179">
        <v>11</v>
      </c>
      <c r="L10" s="179">
        <v>20</v>
      </c>
      <c r="M10" s="179">
        <v>17</v>
      </c>
      <c r="N10" s="179">
        <v>91</v>
      </c>
      <c r="O10" s="109">
        <v>3</v>
      </c>
      <c r="P10" s="100"/>
      <c r="Q10" s="190"/>
      <c r="R10" s="190">
        <f t="shared" si="1"/>
        <v>0</v>
      </c>
      <c r="S10" s="190"/>
      <c r="T10" s="190"/>
      <c r="U10" s="109">
        <f t="shared" si="2"/>
        <v>0</v>
      </c>
      <c r="V10" s="190"/>
      <c r="W10" s="190"/>
      <c r="X10" s="190">
        <f t="shared" si="3"/>
        <v>0</v>
      </c>
      <c r="Y10" s="191"/>
      <c r="Z10" s="192"/>
      <c r="AA10" s="110" t="str">
        <f t="shared" si="4"/>
        <v/>
      </c>
      <c r="AB10" s="109" t="str">
        <f t="shared" si="5"/>
        <v/>
      </c>
      <c r="AC10" s="193" t="str">
        <f t="shared" si="6"/>
        <v xml:space="preserve"> </v>
      </c>
      <c r="AD10" s="194" t="str">
        <f t="shared" si="7"/>
        <v xml:space="preserve"> </v>
      </c>
      <c r="AE10" s="195" t="str">
        <f t="shared" si="8"/>
        <v xml:space="preserve"> </v>
      </c>
      <c r="AF10" s="196"/>
      <c r="AG10" s="106" t="str">
        <f t="shared" si="9"/>
        <v>ok</v>
      </c>
      <c r="AH10" s="196"/>
      <c r="AI10" s="197" t="s">
        <v>966</v>
      </c>
      <c r="AJ10" s="197" t="s">
        <v>1957</v>
      </c>
      <c r="AK10" s="198"/>
      <c r="AL10" s="198" t="s">
        <v>53</v>
      </c>
      <c r="AM10" s="198" t="s">
        <v>1547</v>
      </c>
      <c r="AN10" s="198" t="s">
        <v>967</v>
      </c>
      <c r="AO10" s="197" t="s">
        <v>968</v>
      </c>
      <c r="AP10" s="198" t="s">
        <v>969</v>
      </c>
      <c r="AQ10" s="198">
        <v>24432014</v>
      </c>
      <c r="AR10" s="198" t="s">
        <v>75</v>
      </c>
      <c r="AS10" s="198" t="s">
        <v>260</v>
      </c>
      <c r="AV10" s="45" t="s">
        <v>1916</v>
      </c>
    </row>
    <row r="11" spans="1:184" ht="22.5" customHeight="1" x14ac:dyDescent="0.25">
      <c r="A11" s="105"/>
      <c r="B11" s="102">
        <v>7</v>
      </c>
      <c r="C11" s="178" t="s">
        <v>537</v>
      </c>
      <c r="D11" s="111" t="s">
        <v>960</v>
      </c>
      <c r="E11" s="179">
        <v>2</v>
      </c>
      <c r="F11" s="178" t="s">
        <v>1952</v>
      </c>
      <c r="G11" s="178" t="s">
        <v>75</v>
      </c>
      <c r="H11" s="179">
        <v>4</v>
      </c>
      <c r="I11" s="179">
        <v>7</v>
      </c>
      <c r="J11" s="179">
        <v>3</v>
      </c>
      <c r="K11" s="179">
        <v>3</v>
      </c>
      <c r="L11" s="179">
        <v>6</v>
      </c>
      <c r="M11" s="179">
        <v>4</v>
      </c>
      <c r="N11" s="179">
        <v>27</v>
      </c>
      <c r="O11" s="109">
        <v>3</v>
      </c>
      <c r="P11" s="100"/>
      <c r="Q11" s="190"/>
      <c r="R11" s="190">
        <f t="shared" si="1"/>
        <v>0</v>
      </c>
      <c r="S11" s="190"/>
      <c r="T11" s="190"/>
      <c r="U11" s="109">
        <f t="shared" si="2"/>
        <v>0</v>
      </c>
      <c r="V11" s="190"/>
      <c r="W11" s="190"/>
      <c r="X11" s="190">
        <f t="shared" si="3"/>
        <v>0</v>
      </c>
      <c r="Y11" s="191"/>
      <c r="Z11" s="192"/>
      <c r="AA11" s="110" t="str">
        <f t="shared" si="4"/>
        <v/>
      </c>
      <c r="AB11" s="109" t="str">
        <f t="shared" si="5"/>
        <v/>
      </c>
      <c r="AC11" s="193" t="str">
        <f t="shared" si="6"/>
        <v xml:space="preserve"> </v>
      </c>
      <c r="AD11" s="194" t="str">
        <f t="shared" si="7"/>
        <v xml:space="preserve"> </v>
      </c>
      <c r="AE11" s="195" t="str">
        <f t="shared" si="8"/>
        <v xml:space="preserve"> </v>
      </c>
      <c r="AF11" s="196"/>
      <c r="AG11" s="106" t="str">
        <f t="shared" si="9"/>
        <v>ok</v>
      </c>
      <c r="AH11" s="196"/>
      <c r="AI11" s="197" t="s">
        <v>538</v>
      </c>
      <c r="AJ11" s="197" t="s">
        <v>537</v>
      </c>
      <c r="AK11" s="198"/>
      <c r="AL11" s="198" t="s">
        <v>53</v>
      </c>
      <c r="AM11" s="198" t="s">
        <v>1820</v>
      </c>
      <c r="AN11" s="198" t="s">
        <v>970</v>
      </c>
      <c r="AO11" s="197" t="s">
        <v>971</v>
      </c>
      <c r="AP11" s="198" t="s">
        <v>972</v>
      </c>
      <c r="AQ11" s="198">
        <v>22532716</v>
      </c>
      <c r="AR11" s="198" t="s">
        <v>75</v>
      </c>
      <c r="AS11" s="198" t="s">
        <v>539</v>
      </c>
      <c r="AV11" s="108" t="s">
        <v>1819</v>
      </c>
    </row>
    <row r="12" spans="1:184" ht="22.5" customHeight="1" x14ac:dyDescent="0.25">
      <c r="A12" s="111"/>
      <c r="B12" s="102">
        <v>8</v>
      </c>
      <c r="C12" s="178" t="s">
        <v>665</v>
      </c>
      <c r="D12" s="111" t="s">
        <v>960</v>
      </c>
      <c r="E12" s="179">
        <v>9</v>
      </c>
      <c r="F12" s="178" t="s">
        <v>1952</v>
      </c>
      <c r="G12" s="178" t="s">
        <v>90</v>
      </c>
      <c r="H12" s="179">
        <v>33</v>
      </c>
      <c r="I12" s="179">
        <v>21</v>
      </c>
      <c r="J12" s="179">
        <v>35</v>
      </c>
      <c r="K12" s="179">
        <v>16</v>
      </c>
      <c r="L12" s="179">
        <v>32</v>
      </c>
      <c r="M12" s="179">
        <v>20</v>
      </c>
      <c r="N12" s="179">
        <v>157</v>
      </c>
      <c r="O12" s="109">
        <v>5</v>
      </c>
      <c r="P12" s="100"/>
      <c r="Q12" s="190"/>
      <c r="R12" s="190">
        <f t="shared" si="1"/>
        <v>0</v>
      </c>
      <c r="S12" s="190"/>
      <c r="T12" s="190"/>
      <c r="U12" s="109">
        <f t="shared" si="2"/>
        <v>0</v>
      </c>
      <c r="V12" s="190"/>
      <c r="W12" s="190"/>
      <c r="X12" s="190">
        <f t="shared" si="3"/>
        <v>0</v>
      </c>
      <c r="Y12" s="191"/>
      <c r="Z12" s="192"/>
      <c r="AA12" s="110" t="str">
        <f t="shared" si="4"/>
        <v/>
      </c>
      <c r="AB12" s="109" t="str">
        <f t="shared" si="5"/>
        <v/>
      </c>
      <c r="AC12" s="193" t="str">
        <f t="shared" si="6"/>
        <v xml:space="preserve"> </v>
      </c>
      <c r="AD12" s="194" t="str">
        <f t="shared" si="7"/>
        <v xml:space="preserve"> </v>
      </c>
      <c r="AE12" s="195" t="str">
        <f t="shared" si="8"/>
        <v xml:space="preserve"> </v>
      </c>
      <c r="AF12" s="196"/>
      <c r="AG12" s="106" t="str">
        <f t="shared" si="9"/>
        <v>ok</v>
      </c>
      <c r="AH12" s="196"/>
      <c r="AI12" s="197" t="s">
        <v>666</v>
      </c>
      <c r="AJ12" s="197" t="s">
        <v>665</v>
      </c>
      <c r="AK12" s="198"/>
      <c r="AL12" s="198" t="s">
        <v>53</v>
      </c>
      <c r="AM12" s="198" t="s">
        <v>667</v>
      </c>
      <c r="AN12" s="198" t="s">
        <v>973</v>
      </c>
      <c r="AO12" s="197" t="s">
        <v>974</v>
      </c>
      <c r="AP12" s="198" t="s">
        <v>975</v>
      </c>
      <c r="AQ12" s="198">
        <v>22870622</v>
      </c>
      <c r="AR12" s="198" t="s">
        <v>90</v>
      </c>
      <c r="AS12" s="198" t="s">
        <v>668</v>
      </c>
      <c r="AV12" s="4" t="s">
        <v>1917</v>
      </c>
    </row>
    <row r="13" spans="1:184" ht="22.5" customHeight="1" x14ac:dyDescent="0.25">
      <c r="A13" s="105"/>
      <c r="B13" s="102">
        <v>9</v>
      </c>
      <c r="C13" s="178" t="s">
        <v>669</v>
      </c>
      <c r="D13" s="111" t="s">
        <v>960</v>
      </c>
      <c r="E13" s="179">
        <v>5</v>
      </c>
      <c r="F13" s="178" t="s">
        <v>1955</v>
      </c>
      <c r="G13" s="178" t="s">
        <v>90</v>
      </c>
      <c r="H13" s="179">
        <v>0</v>
      </c>
      <c r="I13" s="179">
        <v>0</v>
      </c>
      <c r="J13" s="179">
        <v>0</v>
      </c>
      <c r="K13" s="179">
        <v>34</v>
      </c>
      <c r="L13" s="179">
        <v>31</v>
      </c>
      <c r="M13" s="179">
        <v>25</v>
      </c>
      <c r="N13" s="179">
        <v>90</v>
      </c>
      <c r="O13" s="109">
        <v>5</v>
      </c>
      <c r="P13" s="100"/>
      <c r="Q13" s="190"/>
      <c r="R13" s="190">
        <f t="shared" si="1"/>
        <v>0</v>
      </c>
      <c r="S13" s="190"/>
      <c r="T13" s="190"/>
      <c r="U13" s="109">
        <f t="shared" si="2"/>
        <v>0</v>
      </c>
      <c r="V13" s="190"/>
      <c r="W13" s="190"/>
      <c r="X13" s="190">
        <f t="shared" si="3"/>
        <v>0</v>
      </c>
      <c r="Y13" s="191"/>
      <c r="Z13" s="192"/>
      <c r="AA13" s="110" t="str">
        <f t="shared" si="4"/>
        <v/>
      </c>
      <c r="AB13" s="109" t="str">
        <f t="shared" si="5"/>
        <v/>
      </c>
      <c r="AC13" s="193" t="str">
        <f t="shared" si="6"/>
        <v xml:space="preserve"> </v>
      </c>
      <c r="AD13" s="194" t="str">
        <f t="shared" si="7"/>
        <v xml:space="preserve"> </v>
      </c>
      <c r="AE13" s="195" t="str">
        <f t="shared" si="8"/>
        <v xml:space="preserve"> </v>
      </c>
      <c r="AF13" s="196"/>
      <c r="AG13" s="106" t="str">
        <f t="shared" si="9"/>
        <v>ok</v>
      </c>
      <c r="AH13" s="196"/>
      <c r="AI13" s="197" t="s">
        <v>670</v>
      </c>
      <c r="AJ13" s="197" t="s">
        <v>669</v>
      </c>
      <c r="AK13" s="198"/>
      <c r="AL13" s="198"/>
      <c r="AM13" s="198" t="s">
        <v>619</v>
      </c>
      <c r="AN13" s="198" t="s">
        <v>976</v>
      </c>
      <c r="AO13" s="197" t="s">
        <v>977</v>
      </c>
      <c r="AP13" s="198" t="s">
        <v>978</v>
      </c>
      <c r="AQ13" s="198">
        <v>22316799</v>
      </c>
      <c r="AR13" s="198" t="s">
        <v>90</v>
      </c>
      <c r="AS13" s="198" t="s">
        <v>672</v>
      </c>
    </row>
    <row r="14" spans="1:184" ht="22.5" customHeight="1" x14ac:dyDescent="0.25">
      <c r="A14" s="111"/>
      <c r="B14" s="102">
        <v>10</v>
      </c>
      <c r="C14" s="178" t="s">
        <v>1958</v>
      </c>
      <c r="D14" s="111" t="s">
        <v>960</v>
      </c>
      <c r="E14" s="179">
        <v>2</v>
      </c>
      <c r="F14" s="178" t="s">
        <v>1952</v>
      </c>
      <c r="G14" s="178" t="s">
        <v>90</v>
      </c>
      <c r="H14" s="179">
        <v>3</v>
      </c>
      <c r="I14" s="179">
        <v>3</v>
      </c>
      <c r="J14" s="179">
        <v>4</v>
      </c>
      <c r="K14" s="179">
        <v>6</v>
      </c>
      <c r="L14" s="179">
        <v>2</v>
      </c>
      <c r="M14" s="179">
        <v>7</v>
      </c>
      <c r="N14" s="179">
        <v>25</v>
      </c>
      <c r="O14" s="109">
        <v>3</v>
      </c>
      <c r="P14" s="100"/>
      <c r="Q14" s="190"/>
      <c r="R14" s="190">
        <f t="shared" si="1"/>
        <v>0</v>
      </c>
      <c r="S14" s="190"/>
      <c r="T14" s="190"/>
      <c r="U14" s="109">
        <f t="shared" si="2"/>
        <v>0</v>
      </c>
      <c r="V14" s="190"/>
      <c r="W14" s="190"/>
      <c r="X14" s="190">
        <f t="shared" si="3"/>
        <v>0</v>
      </c>
      <c r="Y14" s="191"/>
      <c r="Z14" s="192"/>
      <c r="AA14" s="110" t="str">
        <f t="shared" si="4"/>
        <v/>
      </c>
      <c r="AB14" s="109" t="str">
        <f t="shared" si="5"/>
        <v/>
      </c>
      <c r="AC14" s="193" t="str">
        <f t="shared" si="6"/>
        <v xml:space="preserve"> </v>
      </c>
      <c r="AD14" s="194" t="str">
        <f t="shared" si="7"/>
        <v xml:space="preserve"> </v>
      </c>
      <c r="AE14" s="195" t="str">
        <f t="shared" si="8"/>
        <v xml:space="preserve"> </v>
      </c>
      <c r="AF14" s="196"/>
      <c r="AG14" s="106" t="str">
        <f t="shared" si="9"/>
        <v>ok</v>
      </c>
      <c r="AH14" s="196"/>
      <c r="AI14" s="197" t="s">
        <v>979</v>
      </c>
      <c r="AJ14" s="197" t="s">
        <v>1958</v>
      </c>
      <c r="AK14" s="198"/>
      <c r="AL14" s="198"/>
      <c r="AM14" s="198" t="s">
        <v>2062</v>
      </c>
      <c r="AN14" s="198" t="s">
        <v>980</v>
      </c>
      <c r="AO14" s="197" t="s">
        <v>981</v>
      </c>
      <c r="AP14" s="198" t="s">
        <v>982</v>
      </c>
      <c r="AQ14" s="198">
        <v>22874602</v>
      </c>
      <c r="AR14" s="198" t="s">
        <v>90</v>
      </c>
      <c r="AS14" s="198" t="s">
        <v>673</v>
      </c>
    </row>
    <row r="15" spans="1:184" ht="22.5" customHeight="1" x14ac:dyDescent="0.25">
      <c r="A15" s="105"/>
      <c r="B15" s="102">
        <v>11</v>
      </c>
      <c r="C15" s="178" t="s">
        <v>1959</v>
      </c>
      <c r="D15" s="111" t="s">
        <v>960</v>
      </c>
      <c r="E15" s="179">
        <v>4</v>
      </c>
      <c r="F15" s="178" t="s">
        <v>1952</v>
      </c>
      <c r="G15" s="178" t="s">
        <v>72</v>
      </c>
      <c r="H15" s="179">
        <v>9</v>
      </c>
      <c r="I15" s="179">
        <v>7</v>
      </c>
      <c r="J15" s="179">
        <v>14</v>
      </c>
      <c r="K15" s="179">
        <v>10</v>
      </c>
      <c r="L15" s="179">
        <v>11</v>
      </c>
      <c r="M15" s="179">
        <v>7</v>
      </c>
      <c r="N15" s="179">
        <v>58</v>
      </c>
      <c r="O15" s="109">
        <v>3</v>
      </c>
      <c r="P15" s="100"/>
      <c r="Q15" s="190"/>
      <c r="R15" s="190">
        <f t="shared" si="1"/>
        <v>0</v>
      </c>
      <c r="S15" s="190"/>
      <c r="T15" s="190"/>
      <c r="U15" s="109">
        <f t="shared" si="2"/>
        <v>0</v>
      </c>
      <c r="V15" s="190"/>
      <c r="W15" s="190"/>
      <c r="X15" s="190">
        <f t="shared" si="3"/>
        <v>0</v>
      </c>
      <c r="Y15" s="191"/>
      <c r="Z15" s="192"/>
      <c r="AA15" s="110" t="str">
        <f t="shared" si="4"/>
        <v/>
      </c>
      <c r="AB15" s="109" t="str">
        <f t="shared" si="5"/>
        <v/>
      </c>
      <c r="AC15" s="193" t="str">
        <f t="shared" si="6"/>
        <v xml:space="preserve"> </v>
      </c>
      <c r="AD15" s="194" t="str">
        <f t="shared" si="7"/>
        <v xml:space="preserve"> </v>
      </c>
      <c r="AE15" s="195" t="str">
        <f t="shared" si="8"/>
        <v xml:space="preserve"> </v>
      </c>
      <c r="AF15" s="196"/>
      <c r="AG15" s="106" t="str">
        <f t="shared" si="9"/>
        <v>ok</v>
      </c>
      <c r="AH15" s="196"/>
      <c r="AI15" s="197" t="s">
        <v>983</v>
      </c>
      <c r="AJ15" s="197" t="s">
        <v>1959</v>
      </c>
      <c r="AK15" s="198"/>
      <c r="AL15" s="198" t="s">
        <v>53</v>
      </c>
      <c r="AM15" s="198" t="s">
        <v>2063</v>
      </c>
      <c r="AN15" s="198" t="s">
        <v>984</v>
      </c>
      <c r="AO15" s="197" t="s">
        <v>323</v>
      </c>
      <c r="AP15" s="198" t="s">
        <v>985</v>
      </c>
      <c r="AQ15" s="198">
        <v>26342022</v>
      </c>
      <c r="AR15" s="198" t="s">
        <v>72</v>
      </c>
      <c r="AS15" s="198" t="s">
        <v>324</v>
      </c>
      <c r="AV15" s="97"/>
      <c r="AW15" s="98"/>
      <c r="AX15" s="107"/>
      <c r="AY15" s="107" t="str">
        <f t="shared" ref="AY15" si="10">CONCATENATE(AW15," Σειρά (",AX15,")")</f>
        <v xml:space="preserve"> Σειρά ()</v>
      </c>
    </row>
    <row r="16" spans="1:184" ht="22.5" customHeight="1" x14ac:dyDescent="0.25">
      <c r="A16" s="111"/>
      <c r="B16" s="102">
        <v>12</v>
      </c>
      <c r="C16" s="178" t="s">
        <v>986</v>
      </c>
      <c r="D16" s="111" t="s">
        <v>960</v>
      </c>
      <c r="E16" s="179">
        <v>16</v>
      </c>
      <c r="F16" s="178" t="s">
        <v>1952</v>
      </c>
      <c r="G16" s="178" t="s">
        <v>272</v>
      </c>
      <c r="H16" s="179">
        <v>56</v>
      </c>
      <c r="I16" s="179">
        <v>52</v>
      </c>
      <c r="J16" s="179">
        <v>60</v>
      </c>
      <c r="K16" s="179">
        <v>55</v>
      </c>
      <c r="L16" s="179">
        <v>50</v>
      </c>
      <c r="M16" s="179">
        <v>43</v>
      </c>
      <c r="N16" s="179">
        <v>316</v>
      </c>
      <c r="O16" s="109">
        <v>5</v>
      </c>
      <c r="P16" s="100"/>
      <c r="Q16" s="190"/>
      <c r="R16" s="190">
        <f t="shared" si="1"/>
        <v>0</v>
      </c>
      <c r="S16" s="190"/>
      <c r="T16" s="190"/>
      <c r="U16" s="109">
        <f t="shared" si="2"/>
        <v>0</v>
      </c>
      <c r="V16" s="190"/>
      <c r="W16" s="190"/>
      <c r="X16" s="190">
        <f t="shared" si="3"/>
        <v>0</v>
      </c>
      <c r="Y16" s="191"/>
      <c r="Z16" s="192"/>
      <c r="AA16" s="110" t="str">
        <f t="shared" si="4"/>
        <v/>
      </c>
      <c r="AB16" s="109" t="str">
        <f t="shared" si="5"/>
        <v/>
      </c>
      <c r="AC16" s="193" t="str">
        <f t="shared" si="6"/>
        <v xml:space="preserve"> </v>
      </c>
      <c r="AD16" s="194" t="str">
        <f t="shared" si="7"/>
        <v xml:space="preserve"> </v>
      </c>
      <c r="AE16" s="195" t="str">
        <f t="shared" si="8"/>
        <v xml:space="preserve"> </v>
      </c>
      <c r="AF16" s="196"/>
      <c r="AG16" s="106" t="str">
        <f t="shared" si="9"/>
        <v>ok</v>
      </c>
      <c r="AH16" s="196"/>
      <c r="AI16" s="197" t="s">
        <v>987</v>
      </c>
      <c r="AJ16" s="197" t="s">
        <v>986</v>
      </c>
      <c r="AK16" s="198"/>
      <c r="AL16" s="198"/>
      <c r="AM16" s="198" t="s">
        <v>1631</v>
      </c>
      <c r="AN16" s="198" t="s">
        <v>989</v>
      </c>
      <c r="AO16" s="197" t="s">
        <v>2064</v>
      </c>
      <c r="AP16" s="198" t="s">
        <v>990</v>
      </c>
      <c r="AQ16" s="198">
        <v>23724250</v>
      </c>
      <c r="AR16" s="198" t="s">
        <v>272</v>
      </c>
      <c r="AS16" s="198" t="s">
        <v>515</v>
      </c>
      <c r="AV16" s="97"/>
      <c r="AW16" s="98"/>
      <c r="AX16" s="107"/>
      <c r="AY16" s="107" t="str">
        <f t="shared" ref="AY16" si="11">CONCATENATE(AW16," Σειρά (",AX16,")")</f>
        <v xml:space="preserve"> Σειρά ()</v>
      </c>
    </row>
    <row r="17" spans="1:51" ht="22.5" customHeight="1" x14ac:dyDescent="0.25">
      <c r="A17" s="105"/>
      <c r="B17" s="102">
        <v>13</v>
      </c>
      <c r="C17" s="178" t="s">
        <v>1960</v>
      </c>
      <c r="D17" s="111" t="s">
        <v>960</v>
      </c>
      <c r="E17" s="179">
        <v>11</v>
      </c>
      <c r="F17" s="178" t="s">
        <v>1955</v>
      </c>
      <c r="G17" s="178" t="s">
        <v>75</v>
      </c>
      <c r="H17" s="179">
        <v>32</v>
      </c>
      <c r="I17" s="179">
        <v>29</v>
      </c>
      <c r="J17" s="179">
        <v>36</v>
      </c>
      <c r="K17" s="179">
        <v>25</v>
      </c>
      <c r="L17" s="179">
        <v>46</v>
      </c>
      <c r="M17" s="179">
        <v>26</v>
      </c>
      <c r="N17" s="179">
        <v>194</v>
      </c>
      <c r="O17" s="109">
        <v>5</v>
      </c>
      <c r="P17" s="100"/>
      <c r="Q17" s="190"/>
      <c r="R17" s="190">
        <f t="shared" si="1"/>
        <v>0</v>
      </c>
      <c r="S17" s="190"/>
      <c r="T17" s="190"/>
      <c r="U17" s="109">
        <f t="shared" si="2"/>
        <v>0</v>
      </c>
      <c r="V17" s="190"/>
      <c r="W17" s="190"/>
      <c r="X17" s="190">
        <f t="shared" si="3"/>
        <v>0</v>
      </c>
      <c r="Y17" s="191"/>
      <c r="Z17" s="192"/>
      <c r="AA17" s="110" t="str">
        <f t="shared" si="4"/>
        <v/>
      </c>
      <c r="AB17" s="109" t="str">
        <f t="shared" si="5"/>
        <v/>
      </c>
      <c r="AC17" s="193" t="str">
        <f t="shared" si="6"/>
        <v xml:space="preserve"> </v>
      </c>
      <c r="AD17" s="194" t="str">
        <f t="shared" si="7"/>
        <v xml:space="preserve"> </v>
      </c>
      <c r="AE17" s="195" t="str">
        <f t="shared" si="8"/>
        <v xml:space="preserve"> </v>
      </c>
      <c r="AF17" s="196"/>
      <c r="AG17" s="106" t="str">
        <f t="shared" si="9"/>
        <v>ok</v>
      </c>
      <c r="AH17" s="196"/>
      <c r="AI17" s="197" t="s">
        <v>1821</v>
      </c>
      <c r="AJ17" s="197" t="s">
        <v>1960</v>
      </c>
      <c r="AK17" s="198"/>
      <c r="AL17" s="198" t="s">
        <v>53</v>
      </c>
      <c r="AM17" s="198" t="s">
        <v>991</v>
      </c>
      <c r="AN17" s="198" t="s">
        <v>502</v>
      </c>
      <c r="AO17" s="197" t="s">
        <v>992</v>
      </c>
      <c r="AP17" s="198" t="s">
        <v>993</v>
      </c>
      <c r="AQ17" s="198">
        <v>24812325</v>
      </c>
      <c r="AR17" s="198" t="s">
        <v>75</v>
      </c>
      <c r="AS17" s="198" t="s">
        <v>503</v>
      </c>
      <c r="AV17" s="97"/>
      <c r="AW17" s="98"/>
      <c r="AX17" s="107"/>
      <c r="AY17" s="107" t="str">
        <f t="shared" ref="AY17" si="12">CONCATENATE(AW17," Σειρά (",AX17,")")</f>
        <v xml:space="preserve"> Σειρά ()</v>
      </c>
    </row>
    <row r="18" spans="1:51" ht="22.5" customHeight="1" x14ac:dyDescent="0.25">
      <c r="A18" s="111"/>
      <c r="B18" s="102">
        <v>14</v>
      </c>
      <c r="C18" s="178" t="s">
        <v>176</v>
      </c>
      <c r="D18" s="111" t="s">
        <v>960</v>
      </c>
      <c r="E18" s="179">
        <v>6</v>
      </c>
      <c r="F18" s="178" t="s">
        <v>1955</v>
      </c>
      <c r="G18" s="178" t="s">
        <v>90</v>
      </c>
      <c r="H18" s="179">
        <v>0</v>
      </c>
      <c r="I18" s="179">
        <v>0</v>
      </c>
      <c r="J18" s="179">
        <v>0</v>
      </c>
      <c r="K18" s="179">
        <v>31</v>
      </c>
      <c r="L18" s="179">
        <v>38</v>
      </c>
      <c r="M18" s="179">
        <v>43</v>
      </c>
      <c r="N18" s="179">
        <v>112</v>
      </c>
      <c r="O18" s="109">
        <v>5</v>
      </c>
      <c r="P18" s="100"/>
      <c r="Q18" s="190"/>
      <c r="R18" s="190">
        <f t="shared" si="1"/>
        <v>0</v>
      </c>
      <c r="S18" s="190"/>
      <c r="T18" s="190"/>
      <c r="U18" s="109">
        <f t="shared" si="2"/>
        <v>0</v>
      </c>
      <c r="V18" s="190"/>
      <c r="W18" s="190"/>
      <c r="X18" s="190">
        <f t="shared" si="3"/>
        <v>0</v>
      </c>
      <c r="Y18" s="191"/>
      <c r="Z18" s="192"/>
      <c r="AA18" s="110" t="str">
        <f t="shared" si="4"/>
        <v/>
      </c>
      <c r="AB18" s="109" t="str">
        <f t="shared" si="5"/>
        <v/>
      </c>
      <c r="AC18" s="193" t="str">
        <f t="shared" si="6"/>
        <v xml:space="preserve"> </v>
      </c>
      <c r="AD18" s="194" t="str">
        <f t="shared" si="7"/>
        <v xml:space="preserve"> </v>
      </c>
      <c r="AE18" s="195" t="str">
        <f t="shared" si="8"/>
        <v xml:space="preserve"> </v>
      </c>
      <c r="AF18" s="196"/>
      <c r="AG18" s="106" t="str">
        <f t="shared" si="9"/>
        <v>ok</v>
      </c>
      <c r="AH18" s="196"/>
      <c r="AI18" s="197" t="s">
        <v>177</v>
      </c>
      <c r="AJ18" s="197" t="s">
        <v>176</v>
      </c>
      <c r="AK18" s="198"/>
      <c r="AL18" s="198"/>
      <c r="AM18" s="198" t="s">
        <v>490</v>
      </c>
      <c r="AN18" s="198" t="s">
        <v>995</v>
      </c>
      <c r="AO18" s="197" t="s">
        <v>996</v>
      </c>
      <c r="AP18" s="198" t="s">
        <v>997</v>
      </c>
      <c r="AQ18" s="198">
        <v>22445294</v>
      </c>
      <c r="AR18" s="198" t="s">
        <v>90</v>
      </c>
      <c r="AS18" s="198" t="s">
        <v>179</v>
      </c>
      <c r="AV18" s="97"/>
      <c r="AW18" s="98"/>
      <c r="AX18" s="107"/>
      <c r="AY18" s="107" t="str">
        <f t="shared" ref="AY18" si="13">CONCATENATE(AW18," Σειρά (",AX18,")")</f>
        <v xml:space="preserve"> Σειρά ()</v>
      </c>
    </row>
    <row r="19" spans="1:51" ht="22.5" customHeight="1" x14ac:dyDescent="0.25">
      <c r="A19" s="105"/>
      <c r="B19" s="102">
        <v>15</v>
      </c>
      <c r="C19" s="178" t="s">
        <v>475</v>
      </c>
      <c r="D19" s="111" t="s">
        <v>960</v>
      </c>
      <c r="E19" s="179">
        <v>8</v>
      </c>
      <c r="F19" s="178" t="s">
        <v>1952</v>
      </c>
      <c r="G19" s="178" t="s">
        <v>90</v>
      </c>
      <c r="H19" s="179">
        <v>29</v>
      </c>
      <c r="I19" s="179">
        <v>20</v>
      </c>
      <c r="J19" s="179">
        <v>19</v>
      </c>
      <c r="K19" s="179">
        <v>20</v>
      </c>
      <c r="L19" s="179">
        <v>17</v>
      </c>
      <c r="M19" s="179">
        <v>26</v>
      </c>
      <c r="N19" s="179">
        <v>131</v>
      </c>
      <c r="O19" s="109">
        <v>3</v>
      </c>
      <c r="P19" s="100"/>
      <c r="Q19" s="190"/>
      <c r="R19" s="190">
        <f t="shared" si="1"/>
        <v>0</v>
      </c>
      <c r="S19" s="190"/>
      <c r="T19" s="190"/>
      <c r="U19" s="109">
        <f t="shared" si="2"/>
        <v>0</v>
      </c>
      <c r="V19" s="190"/>
      <c r="W19" s="190"/>
      <c r="X19" s="190">
        <f t="shared" si="3"/>
        <v>0</v>
      </c>
      <c r="Y19" s="191"/>
      <c r="Z19" s="192"/>
      <c r="AA19" s="110" t="str">
        <f t="shared" si="4"/>
        <v/>
      </c>
      <c r="AB19" s="109" t="str">
        <f t="shared" si="5"/>
        <v/>
      </c>
      <c r="AC19" s="193" t="str">
        <f t="shared" si="6"/>
        <v xml:space="preserve"> </v>
      </c>
      <c r="AD19" s="194" t="str">
        <f t="shared" si="7"/>
        <v xml:space="preserve"> </v>
      </c>
      <c r="AE19" s="195" t="str">
        <f t="shared" si="8"/>
        <v xml:space="preserve"> </v>
      </c>
      <c r="AF19" s="196"/>
      <c r="AG19" s="106" t="str">
        <f t="shared" si="9"/>
        <v>ok</v>
      </c>
      <c r="AH19" s="196"/>
      <c r="AI19" s="197" t="s">
        <v>476</v>
      </c>
      <c r="AJ19" s="197" t="s">
        <v>475</v>
      </c>
      <c r="AK19" s="198"/>
      <c r="AL19" s="198" t="s">
        <v>53</v>
      </c>
      <c r="AM19" s="198" t="s">
        <v>1825</v>
      </c>
      <c r="AN19" s="198" t="s">
        <v>999</v>
      </c>
      <c r="AO19" s="197" t="s">
        <v>1000</v>
      </c>
      <c r="AP19" s="198" t="s">
        <v>1001</v>
      </c>
      <c r="AQ19" s="198">
        <v>22872008</v>
      </c>
      <c r="AR19" s="198" t="s">
        <v>90</v>
      </c>
      <c r="AS19" s="198" t="s">
        <v>477</v>
      </c>
      <c r="AV19" s="96"/>
      <c r="AW19" s="96"/>
      <c r="AX19" s="107"/>
      <c r="AY19" s="107" t="str">
        <f t="shared" ref="AY19" si="14">CONCATENATE(AW19," Σειρά (",AX19,")")</f>
        <v xml:space="preserve"> Σειρά ()</v>
      </c>
    </row>
    <row r="20" spans="1:51" ht="22.5" customHeight="1" x14ac:dyDescent="0.25">
      <c r="A20" s="111"/>
      <c r="B20" s="102">
        <v>16</v>
      </c>
      <c r="C20" s="178" t="s">
        <v>128</v>
      </c>
      <c r="D20" s="111" t="s">
        <v>960</v>
      </c>
      <c r="E20" s="179">
        <v>11</v>
      </c>
      <c r="F20" s="178" t="s">
        <v>1952</v>
      </c>
      <c r="G20" s="178" t="s">
        <v>62</v>
      </c>
      <c r="H20" s="179">
        <v>28</v>
      </c>
      <c r="I20" s="179">
        <v>32</v>
      </c>
      <c r="J20" s="179">
        <v>41</v>
      </c>
      <c r="K20" s="179">
        <v>34</v>
      </c>
      <c r="L20" s="179">
        <v>21</v>
      </c>
      <c r="M20" s="179">
        <v>35</v>
      </c>
      <c r="N20" s="179">
        <v>191</v>
      </c>
      <c r="O20" s="109">
        <v>3</v>
      </c>
      <c r="P20" s="100"/>
      <c r="Q20" s="190"/>
      <c r="R20" s="190">
        <f t="shared" si="1"/>
        <v>0</v>
      </c>
      <c r="S20" s="190"/>
      <c r="T20" s="190"/>
      <c r="U20" s="109">
        <f t="shared" si="2"/>
        <v>0</v>
      </c>
      <c r="V20" s="190"/>
      <c r="W20" s="190"/>
      <c r="X20" s="190">
        <f t="shared" si="3"/>
        <v>0</v>
      </c>
      <c r="Y20" s="191"/>
      <c r="Z20" s="192"/>
      <c r="AA20" s="110" t="str">
        <f t="shared" si="4"/>
        <v/>
      </c>
      <c r="AB20" s="109" t="str">
        <f t="shared" si="5"/>
        <v/>
      </c>
      <c r="AC20" s="193" t="str">
        <f t="shared" si="6"/>
        <v xml:space="preserve"> </v>
      </c>
      <c r="AD20" s="194" t="str">
        <f t="shared" si="7"/>
        <v xml:space="preserve"> </v>
      </c>
      <c r="AE20" s="195" t="str">
        <f t="shared" si="8"/>
        <v xml:space="preserve"> </v>
      </c>
      <c r="AF20" s="196"/>
      <c r="AG20" s="106" t="str">
        <f t="shared" si="9"/>
        <v>ok</v>
      </c>
      <c r="AH20" s="196"/>
      <c r="AI20" s="197" t="s">
        <v>129</v>
      </c>
      <c r="AJ20" s="197" t="s">
        <v>128</v>
      </c>
      <c r="AK20" s="198"/>
      <c r="AL20" s="198"/>
      <c r="AM20" s="198" t="s">
        <v>1002</v>
      </c>
      <c r="AN20" s="198" t="s">
        <v>130</v>
      </c>
      <c r="AO20" s="197" t="s">
        <v>1003</v>
      </c>
      <c r="AP20" s="198" t="s">
        <v>1004</v>
      </c>
      <c r="AQ20" s="198">
        <v>25720467</v>
      </c>
      <c r="AR20" s="198" t="s">
        <v>62</v>
      </c>
      <c r="AS20" s="198" t="s">
        <v>131</v>
      </c>
      <c r="AX20" s="107"/>
      <c r="AY20" s="107"/>
    </row>
    <row r="21" spans="1:51" ht="22.5" customHeight="1" x14ac:dyDescent="0.25">
      <c r="A21" s="105"/>
      <c r="B21" s="102">
        <v>17</v>
      </c>
      <c r="C21" s="178" t="s">
        <v>163</v>
      </c>
      <c r="D21" s="111" t="s">
        <v>960</v>
      </c>
      <c r="E21" s="179">
        <v>20</v>
      </c>
      <c r="F21" s="178" t="s">
        <v>1952</v>
      </c>
      <c r="G21" s="178" t="s">
        <v>62</v>
      </c>
      <c r="H21" s="179">
        <v>68</v>
      </c>
      <c r="I21" s="179">
        <v>86</v>
      </c>
      <c r="J21" s="179">
        <v>64</v>
      </c>
      <c r="K21" s="179">
        <v>68</v>
      </c>
      <c r="L21" s="179">
        <v>69</v>
      </c>
      <c r="M21" s="179">
        <v>80</v>
      </c>
      <c r="N21" s="179">
        <v>435</v>
      </c>
      <c r="O21" s="109">
        <v>7</v>
      </c>
      <c r="P21" s="100"/>
      <c r="Q21" s="190"/>
      <c r="R21" s="190">
        <f t="shared" si="1"/>
        <v>0</v>
      </c>
      <c r="S21" s="190"/>
      <c r="T21" s="190"/>
      <c r="U21" s="109">
        <f t="shared" si="2"/>
        <v>0</v>
      </c>
      <c r="V21" s="190"/>
      <c r="W21" s="190"/>
      <c r="X21" s="190">
        <f t="shared" si="3"/>
        <v>0</v>
      </c>
      <c r="Y21" s="191"/>
      <c r="Z21" s="192"/>
      <c r="AA21" s="110" t="str">
        <f t="shared" si="4"/>
        <v/>
      </c>
      <c r="AB21" s="109" t="str">
        <f t="shared" si="5"/>
        <v/>
      </c>
      <c r="AC21" s="193" t="str">
        <f t="shared" si="6"/>
        <v xml:space="preserve"> </v>
      </c>
      <c r="AD21" s="194" t="str">
        <f t="shared" si="7"/>
        <v xml:space="preserve"> </v>
      </c>
      <c r="AE21" s="195" t="str">
        <f t="shared" si="8"/>
        <v xml:space="preserve"> </v>
      </c>
      <c r="AF21" s="196"/>
      <c r="AG21" s="106" t="str">
        <f t="shared" si="9"/>
        <v>ok</v>
      </c>
      <c r="AH21" s="196"/>
      <c r="AI21" s="197" t="s">
        <v>164</v>
      </c>
      <c r="AJ21" s="197" t="s">
        <v>163</v>
      </c>
      <c r="AK21" s="198"/>
      <c r="AL21" s="198"/>
      <c r="AM21" s="198" t="s">
        <v>1826</v>
      </c>
      <c r="AN21" s="198" t="s">
        <v>1005</v>
      </c>
      <c r="AO21" s="197" t="s">
        <v>1006</v>
      </c>
      <c r="AP21" s="198" t="s">
        <v>2065</v>
      </c>
      <c r="AQ21" s="198">
        <v>25720784</v>
      </c>
      <c r="AR21" s="198" t="s">
        <v>62</v>
      </c>
      <c r="AS21" s="198" t="s">
        <v>166</v>
      </c>
    </row>
    <row r="22" spans="1:51" ht="22.5" customHeight="1" x14ac:dyDescent="0.25">
      <c r="A22" s="111"/>
      <c r="B22" s="102">
        <v>18</v>
      </c>
      <c r="C22" s="178" t="s">
        <v>601</v>
      </c>
      <c r="D22" s="111" t="s">
        <v>960</v>
      </c>
      <c r="E22" s="179">
        <v>2</v>
      </c>
      <c r="F22" s="178" t="s">
        <v>1952</v>
      </c>
      <c r="G22" s="178" t="s">
        <v>62</v>
      </c>
      <c r="H22" s="179">
        <v>3</v>
      </c>
      <c r="I22" s="179">
        <v>5</v>
      </c>
      <c r="J22" s="179">
        <v>3</v>
      </c>
      <c r="K22" s="179">
        <v>0</v>
      </c>
      <c r="L22" s="179">
        <v>4</v>
      </c>
      <c r="M22" s="179">
        <v>3</v>
      </c>
      <c r="N22" s="179">
        <v>18</v>
      </c>
      <c r="O22" s="109">
        <v>3</v>
      </c>
      <c r="P22" s="100"/>
      <c r="Q22" s="190"/>
      <c r="R22" s="190">
        <f t="shared" si="1"/>
        <v>0</v>
      </c>
      <c r="S22" s="190"/>
      <c r="T22" s="190"/>
      <c r="U22" s="109">
        <f t="shared" si="2"/>
        <v>0</v>
      </c>
      <c r="V22" s="190"/>
      <c r="W22" s="190"/>
      <c r="X22" s="190">
        <f t="shared" si="3"/>
        <v>0</v>
      </c>
      <c r="Y22" s="191"/>
      <c r="Z22" s="192"/>
      <c r="AA22" s="110" t="str">
        <f t="shared" si="4"/>
        <v/>
      </c>
      <c r="AB22" s="109" t="str">
        <f t="shared" si="5"/>
        <v/>
      </c>
      <c r="AC22" s="193" t="str">
        <f t="shared" si="6"/>
        <v xml:space="preserve"> </v>
      </c>
      <c r="AD22" s="194" t="str">
        <f t="shared" si="7"/>
        <v xml:space="preserve"> </v>
      </c>
      <c r="AE22" s="195" t="str">
        <f t="shared" si="8"/>
        <v xml:space="preserve"> </v>
      </c>
      <c r="AF22" s="196"/>
      <c r="AG22" s="106" t="str">
        <f t="shared" si="9"/>
        <v>ok</v>
      </c>
      <c r="AH22" s="196"/>
      <c r="AI22" s="197" t="s">
        <v>602</v>
      </c>
      <c r="AJ22" s="197" t="s">
        <v>601</v>
      </c>
      <c r="AK22" s="198"/>
      <c r="AL22" s="198"/>
      <c r="AM22" s="198" t="s">
        <v>1827</v>
      </c>
      <c r="AN22" s="198" t="s">
        <v>603</v>
      </c>
      <c r="AO22" s="197" t="s">
        <v>1007</v>
      </c>
      <c r="AP22" s="198" t="s">
        <v>1008</v>
      </c>
      <c r="AQ22" s="198">
        <v>25816210</v>
      </c>
      <c r="AR22" s="198" t="s">
        <v>62</v>
      </c>
      <c r="AS22" s="198" t="s">
        <v>604</v>
      </c>
    </row>
    <row r="23" spans="1:51" ht="22.5" customHeight="1" x14ac:dyDescent="0.25">
      <c r="A23" s="105"/>
      <c r="B23" s="102">
        <v>19</v>
      </c>
      <c r="C23" s="178" t="s">
        <v>674</v>
      </c>
      <c r="D23" s="111" t="s">
        <v>960</v>
      </c>
      <c r="E23" s="179">
        <v>6</v>
      </c>
      <c r="F23" s="178" t="s">
        <v>1955</v>
      </c>
      <c r="G23" s="178" t="s">
        <v>90</v>
      </c>
      <c r="H23" s="179">
        <v>0</v>
      </c>
      <c r="I23" s="179">
        <v>0</v>
      </c>
      <c r="J23" s="179">
        <v>0</v>
      </c>
      <c r="K23" s="179">
        <v>39</v>
      </c>
      <c r="L23" s="179">
        <v>45</v>
      </c>
      <c r="M23" s="179">
        <v>36</v>
      </c>
      <c r="N23" s="179">
        <v>120</v>
      </c>
      <c r="O23" s="109">
        <v>5</v>
      </c>
      <c r="P23" s="100"/>
      <c r="Q23" s="190"/>
      <c r="R23" s="190">
        <f t="shared" si="1"/>
        <v>0</v>
      </c>
      <c r="S23" s="190"/>
      <c r="T23" s="190"/>
      <c r="U23" s="109">
        <f t="shared" si="2"/>
        <v>0</v>
      </c>
      <c r="V23" s="190"/>
      <c r="W23" s="190"/>
      <c r="X23" s="190">
        <f t="shared" si="3"/>
        <v>0</v>
      </c>
      <c r="Y23" s="191"/>
      <c r="Z23" s="192"/>
      <c r="AA23" s="110" t="str">
        <f t="shared" si="4"/>
        <v/>
      </c>
      <c r="AB23" s="109" t="str">
        <f t="shared" si="5"/>
        <v/>
      </c>
      <c r="AC23" s="193" t="str">
        <f t="shared" si="6"/>
        <v xml:space="preserve"> </v>
      </c>
      <c r="AD23" s="194" t="str">
        <f t="shared" si="7"/>
        <v xml:space="preserve"> </v>
      </c>
      <c r="AE23" s="195" t="str">
        <f t="shared" si="8"/>
        <v xml:space="preserve"> </v>
      </c>
      <c r="AF23" s="196"/>
      <c r="AG23" s="106" t="str">
        <f t="shared" si="9"/>
        <v>ok</v>
      </c>
      <c r="AH23" s="196"/>
      <c r="AI23" s="197" t="s">
        <v>675</v>
      </c>
      <c r="AJ23" s="197" t="s">
        <v>674</v>
      </c>
      <c r="AK23" s="198"/>
      <c r="AL23" s="198" t="s">
        <v>53</v>
      </c>
      <c r="AM23" s="198" t="s">
        <v>908</v>
      </c>
      <c r="AN23" s="198" t="s">
        <v>676</v>
      </c>
      <c r="AO23" s="197" t="s">
        <v>1009</v>
      </c>
      <c r="AP23" s="198" t="s">
        <v>1010</v>
      </c>
      <c r="AQ23" s="198">
        <v>22770830</v>
      </c>
      <c r="AR23" s="198" t="s">
        <v>90</v>
      </c>
      <c r="AS23" s="198" t="s">
        <v>677</v>
      </c>
    </row>
    <row r="24" spans="1:51" ht="22.5" customHeight="1" x14ac:dyDescent="0.25">
      <c r="A24" s="111"/>
      <c r="B24" s="102">
        <v>20</v>
      </c>
      <c r="C24" s="178" t="s">
        <v>1961</v>
      </c>
      <c r="D24" s="111" t="s">
        <v>960</v>
      </c>
      <c r="E24" s="179">
        <v>7</v>
      </c>
      <c r="F24" s="178" t="s">
        <v>1955</v>
      </c>
      <c r="G24" s="178" t="s">
        <v>90</v>
      </c>
      <c r="H24" s="179">
        <v>24</v>
      </c>
      <c r="I24" s="179">
        <v>27</v>
      </c>
      <c r="J24" s="179">
        <v>23</v>
      </c>
      <c r="K24" s="179">
        <v>11</v>
      </c>
      <c r="L24" s="179">
        <v>9</v>
      </c>
      <c r="M24" s="179">
        <v>21</v>
      </c>
      <c r="N24" s="179">
        <v>115</v>
      </c>
      <c r="O24" s="109">
        <v>3</v>
      </c>
      <c r="P24" s="100"/>
      <c r="Q24" s="190"/>
      <c r="R24" s="190">
        <f t="shared" si="1"/>
        <v>0</v>
      </c>
      <c r="S24" s="190"/>
      <c r="T24" s="190"/>
      <c r="U24" s="109">
        <f t="shared" si="2"/>
        <v>0</v>
      </c>
      <c r="V24" s="190"/>
      <c r="W24" s="190"/>
      <c r="X24" s="190">
        <f t="shared" si="3"/>
        <v>0</v>
      </c>
      <c r="Y24" s="191"/>
      <c r="Z24" s="192"/>
      <c r="AA24" s="110" t="str">
        <f t="shared" si="4"/>
        <v/>
      </c>
      <c r="AB24" s="109" t="str">
        <f t="shared" si="5"/>
        <v/>
      </c>
      <c r="AC24" s="193" t="str">
        <f t="shared" si="6"/>
        <v xml:space="preserve"> </v>
      </c>
      <c r="AD24" s="194" t="str">
        <f t="shared" si="7"/>
        <v xml:space="preserve"> </v>
      </c>
      <c r="AE24" s="195" t="str">
        <f t="shared" si="8"/>
        <v xml:space="preserve"> </v>
      </c>
      <c r="AF24" s="196"/>
      <c r="AG24" s="106" t="s">
        <v>2066</v>
      </c>
      <c r="AH24" s="196"/>
      <c r="AI24" s="197" t="s">
        <v>231</v>
      </c>
      <c r="AJ24" s="197" t="s">
        <v>1961</v>
      </c>
      <c r="AK24" s="198"/>
      <c r="AL24" s="198" t="s">
        <v>53</v>
      </c>
      <c r="AM24" s="198" t="s">
        <v>178</v>
      </c>
      <c r="AN24" s="198" t="s">
        <v>1011</v>
      </c>
      <c r="AO24" s="197" t="s">
        <v>1012</v>
      </c>
      <c r="AP24" s="198" t="s">
        <v>1013</v>
      </c>
      <c r="AQ24" s="198">
        <v>22345603</v>
      </c>
      <c r="AR24" s="198" t="s">
        <v>90</v>
      </c>
      <c r="AS24" s="198" t="s">
        <v>233</v>
      </c>
    </row>
    <row r="25" spans="1:51" ht="22.5" customHeight="1" x14ac:dyDescent="0.25">
      <c r="A25" s="105"/>
      <c r="B25" s="102">
        <v>21</v>
      </c>
      <c r="C25" s="178" t="s">
        <v>678</v>
      </c>
      <c r="D25" s="111" t="s">
        <v>960</v>
      </c>
      <c r="E25" s="179">
        <v>9</v>
      </c>
      <c r="F25" s="178" t="s">
        <v>1955</v>
      </c>
      <c r="G25" s="178" t="s">
        <v>90</v>
      </c>
      <c r="H25" s="179">
        <v>0</v>
      </c>
      <c r="I25" s="179">
        <v>0</v>
      </c>
      <c r="J25" s="179">
        <v>0</v>
      </c>
      <c r="K25" s="179">
        <v>64</v>
      </c>
      <c r="L25" s="179">
        <v>56</v>
      </c>
      <c r="M25" s="179">
        <v>51</v>
      </c>
      <c r="N25" s="179">
        <v>171</v>
      </c>
      <c r="O25" s="109">
        <v>7</v>
      </c>
      <c r="P25" s="100"/>
      <c r="Q25" s="190"/>
      <c r="R25" s="190">
        <f t="shared" si="1"/>
        <v>0</v>
      </c>
      <c r="S25" s="190"/>
      <c r="T25" s="190"/>
      <c r="U25" s="109">
        <f t="shared" si="2"/>
        <v>0</v>
      </c>
      <c r="V25" s="190"/>
      <c r="W25" s="190"/>
      <c r="X25" s="190">
        <f t="shared" si="3"/>
        <v>0</v>
      </c>
      <c r="Y25" s="191"/>
      <c r="Z25" s="192"/>
      <c r="AA25" s="110" t="str">
        <f t="shared" si="4"/>
        <v/>
      </c>
      <c r="AB25" s="109" t="str">
        <f t="shared" si="5"/>
        <v/>
      </c>
      <c r="AC25" s="193" t="str">
        <f t="shared" si="6"/>
        <v xml:space="preserve"> </v>
      </c>
      <c r="AD25" s="194" t="str">
        <f t="shared" si="7"/>
        <v xml:space="preserve"> </v>
      </c>
      <c r="AE25" s="195" t="str">
        <f t="shared" si="8"/>
        <v xml:space="preserve"> </v>
      </c>
      <c r="AF25" s="196"/>
      <c r="AG25" s="106" t="str">
        <f t="shared" si="9"/>
        <v>ok</v>
      </c>
      <c r="AH25" s="196"/>
      <c r="AI25" s="197" t="s">
        <v>679</v>
      </c>
      <c r="AJ25" s="197" t="s">
        <v>678</v>
      </c>
      <c r="AK25" s="198"/>
      <c r="AL25" s="198" t="s">
        <v>53</v>
      </c>
      <c r="AM25" s="198" t="s">
        <v>680</v>
      </c>
      <c r="AN25" s="198" t="s">
        <v>1014</v>
      </c>
      <c r="AO25" s="197" t="s">
        <v>1015</v>
      </c>
      <c r="AP25" s="198" t="s">
        <v>1016</v>
      </c>
      <c r="AQ25" s="198">
        <v>22871714</v>
      </c>
      <c r="AR25" s="198" t="s">
        <v>90</v>
      </c>
      <c r="AS25" s="198" t="s">
        <v>681</v>
      </c>
    </row>
    <row r="26" spans="1:51" ht="22.5" customHeight="1" x14ac:dyDescent="0.25">
      <c r="A26" s="111"/>
      <c r="B26" s="102">
        <v>22</v>
      </c>
      <c r="C26" s="178" t="s">
        <v>540</v>
      </c>
      <c r="D26" s="111" t="s">
        <v>960</v>
      </c>
      <c r="E26" s="179">
        <v>6</v>
      </c>
      <c r="F26" s="178" t="s">
        <v>1955</v>
      </c>
      <c r="G26" s="178" t="s">
        <v>75</v>
      </c>
      <c r="H26" s="179">
        <v>11</v>
      </c>
      <c r="I26" s="179">
        <v>17</v>
      </c>
      <c r="J26" s="179">
        <v>21</v>
      </c>
      <c r="K26" s="179">
        <v>21</v>
      </c>
      <c r="L26" s="179">
        <v>18</v>
      </c>
      <c r="M26" s="179">
        <v>21</v>
      </c>
      <c r="N26" s="179">
        <v>109</v>
      </c>
      <c r="O26" s="109">
        <v>3</v>
      </c>
      <c r="P26" s="100"/>
      <c r="Q26" s="190"/>
      <c r="R26" s="190">
        <f t="shared" si="1"/>
        <v>0</v>
      </c>
      <c r="S26" s="190"/>
      <c r="T26" s="190"/>
      <c r="U26" s="109">
        <f t="shared" si="2"/>
        <v>0</v>
      </c>
      <c r="V26" s="190"/>
      <c r="W26" s="190"/>
      <c r="X26" s="190">
        <f t="shared" si="3"/>
        <v>0</v>
      </c>
      <c r="Y26" s="191"/>
      <c r="Z26" s="192"/>
      <c r="AA26" s="110" t="str">
        <f t="shared" si="4"/>
        <v/>
      </c>
      <c r="AB26" s="109" t="str">
        <f t="shared" si="5"/>
        <v/>
      </c>
      <c r="AC26" s="193" t="str">
        <f t="shared" si="6"/>
        <v xml:space="preserve"> </v>
      </c>
      <c r="AD26" s="194" t="str">
        <f t="shared" si="7"/>
        <v xml:space="preserve"> </v>
      </c>
      <c r="AE26" s="195" t="str">
        <f t="shared" si="8"/>
        <v xml:space="preserve"> </v>
      </c>
      <c r="AF26" s="196"/>
      <c r="AG26" s="106" t="str">
        <f t="shared" si="9"/>
        <v>ok</v>
      </c>
      <c r="AH26" s="196"/>
      <c r="AI26" s="197" t="s">
        <v>541</v>
      </c>
      <c r="AJ26" s="197" t="s">
        <v>540</v>
      </c>
      <c r="AK26" s="198"/>
      <c r="AL26" s="198"/>
      <c r="AM26" s="198" t="s">
        <v>874</v>
      </c>
      <c r="AN26" s="198" t="s">
        <v>1017</v>
      </c>
      <c r="AO26" s="197" t="s">
        <v>1018</v>
      </c>
      <c r="AP26" s="198" t="s">
        <v>1019</v>
      </c>
      <c r="AQ26" s="198">
        <v>24812145</v>
      </c>
      <c r="AR26" s="198" t="s">
        <v>75</v>
      </c>
      <c r="AS26" s="198" t="s">
        <v>542</v>
      </c>
    </row>
    <row r="27" spans="1:51" ht="22.5" customHeight="1" x14ac:dyDescent="0.25">
      <c r="A27" s="105"/>
      <c r="B27" s="102">
        <v>23</v>
      </c>
      <c r="C27" s="178" t="s">
        <v>1962</v>
      </c>
      <c r="D27" s="111" t="s">
        <v>960</v>
      </c>
      <c r="E27" s="179">
        <v>6</v>
      </c>
      <c r="F27" s="178" t="s">
        <v>1952</v>
      </c>
      <c r="G27" s="178" t="s">
        <v>272</v>
      </c>
      <c r="H27" s="179">
        <v>18</v>
      </c>
      <c r="I27" s="179">
        <v>17</v>
      </c>
      <c r="J27" s="179">
        <v>9</v>
      </c>
      <c r="K27" s="179">
        <v>20</v>
      </c>
      <c r="L27" s="179">
        <v>19</v>
      </c>
      <c r="M27" s="179">
        <v>19</v>
      </c>
      <c r="N27" s="179">
        <v>102</v>
      </c>
      <c r="O27" s="109">
        <v>3</v>
      </c>
      <c r="P27" s="100"/>
      <c r="Q27" s="190"/>
      <c r="R27" s="190">
        <f t="shared" si="1"/>
        <v>0</v>
      </c>
      <c r="S27" s="190"/>
      <c r="T27" s="190"/>
      <c r="U27" s="109">
        <f t="shared" si="2"/>
        <v>0</v>
      </c>
      <c r="V27" s="190"/>
      <c r="W27" s="190"/>
      <c r="X27" s="190">
        <f t="shared" si="3"/>
        <v>0</v>
      </c>
      <c r="Y27" s="191"/>
      <c r="Z27" s="192"/>
      <c r="AA27" s="110" t="str">
        <f t="shared" si="4"/>
        <v/>
      </c>
      <c r="AB27" s="109" t="str">
        <f t="shared" si="5"/>
        <v/>
      </c>
      <c r="AC27" s="193" t="str">
        <f t="shared" si="6"/>
        <v xml:space="preserve"> </v>
      </c>
      <c r="AD27" s="194" t="str">
        <f t="shared" si="7"/>
        <v xml:space="preserve"> </v>
      </c>
      <c r="AE27" s="195" t="str">
        <f t="shared" si="8"/>
        <v xml:space="preserve"> </v>
      </c>
      <c r="AF27" s="196"/>
      <c r="AG27" s="106" t="str">
        <f t="shared" si="9"/>
        <v>ok</v>
      </c>
      <c r="AH27" s="196"/>
      <c r="AI27" s="197" t="s">
        <v>1020</v>
      </c>
      <c r="AJ27" s="197" t="s">
        <v>1962</v>
      </c>
      <c r="AK27" s="198"/>
      <c r="AL27" s="198" t="s">
        <v>53</v>
      </c>
      <c r="AM27" s="198" t="s">
        <v>873</v>
      </c>
      <c r="AN27" s="198" t="s">
        <v>1022</v>
      </c>
      <c r="AO27" s="197" t="s">
        <v>1023</v>
      </c>
      <c r="AP27" s="198" t="s">
        <v>1024</v>
      </c>
      <c r="AQ27" s="198">
        <v>23819516</v>
      </c>
      <c r="AR27" s="198" t="s">
        <v>272</v>
      </c>
      <c r="AS27" s="198" t="s">
        <v>1025</v>
      </c>
    </row>
    <row r="28" spans="1:51" ht="22.5" customHeight="1" x14ac:dyDescent="0.25">
      <c r="A28" s="111"/>
      <c r="B28" s="102">
        <v>24</v>
      </c>
      <c r="C28" s="178" t="s">
        <v>682</v>
      </c>
      <c r="D28" s="111" t="s">
        <v>960</v>
      </c>
      <c r="E28" s="179">
        <v>12</v>
      </c>
      <c r="F28" s="178" t="s">
        <v>1955</v>
      </c>
      <c r="G28" s="178" t="s">
        <v>90</v>
      </c>
      <c r="H28" s="179">
        <v>46</v>
      </c>
      <c r="I28" s="179">
        <v>47</v>
      </c>
      <c r="J28" s="179">
        <v>36</v>
      </c>
      <c r="K28" s="179">
        <v>48</v>
      </c>
      <c r="L28" s="179">
        <v>41</v>
      </c>
      <c r="M28" s="179">
        <v>46</v>
      </c>
      <c r="N28" s="179">
        <v>264</v>
      </c>
      <c r="O28" s="109">
        <v>5</v>
      </c>
      <c r="P28" s="100"/>
      <c r="Q28" s="190"/>
      <c r="R28" s="190">
        <f t="shared" si="1"/>
        <v>0</v>
      </c>
      <c r="S28" s="190"/>
      <c r="T28" s="190"/>
      <c r="U28" s="109">
        <f t="shared" si="2"/>
        <v>0</v>
      </c>
      <c r="V28" s="190"/>
      <c r="W28" s="190"/>
      <c r="X28" s="190">
        <f t="shared" si="3"/>
        <v>0</v>
      </c>
      <c r="Y28" s="191"/>
      <c r="Z28" s="192"/>
      <c r="AA28" s="110" t="str">
        <f t="shared" si="4"/>
        <v/>
      </c>
      <c r="AB28" s="109" t="str">
        <f t="shared" si="5"/>
        <v/>
      </c>
      <c r="AC28" s="193" t="str">
        <f t="shared" si="6"/>
        <v xml:space="preserve"> </v>
      </c>
      <c r="AD28" s="194" t="str">
        <f t="shared" si="7"/>
        <v xml:space="preserve"> </v>
      </c>
      <c r="AE28" s="195" t="str">
        <f t="shared" si="8"/>
        <v xml:space="preserve"> </v>
      </c>
      <c r="AF28" s="196"/>
      <c r="AG28" s="106" t="str">
        <f t="shared" si="9"/>
        <v>ok</v>
      </c>
      <c r="AH28" s="196"/>
      <c r="AI28" s="197" t="s">
        <v>683</v>
      </c>
      <c r="AJ28" s="197" t="s">
        <v>682</v>
      </c>
      <c r="AK28" s="198"/>
      <c r="AL28" s="198"/>
      <c r="AM28" s="198" t="s">
        <v>722</v>
      </c>
      <c r="AN28" s="198" t="s">
        <v>1026</v>
      </c>
      <c r="AO28" s="197" t="s">
        <v>1027</v>
      </c>
      <c r="AP28" s="198" t="s">
        <v>2067</v>
      </c>
      <c r="AQ28" s="198">
        <v>22315562</v>
      </c>
      <c r="AR28" s="198" t="s">
        <v>90</v>
      </c>
      <c r="AS28" s="198" t="s">
        <v>684</v>
      </c>
    </row>
    <row r="29" spans="1:51" ht="22.5" customHeight="1" x14ac:dyDescent="0.25">
      <c r="A29" s="105"/>
      <c r="B29" s="102">
        <v>25</v>
      </c>
      <c r="C29" s="178" t="s">
        <v>1028</v>
      </c>
      <c r="D29" s="111" t="s">
        <v>960</v>
      </c>
      <c r="E29" s="179">
        <v>6</v>
      </c>
      <c r="F29" s="178" t="s">
        <v>1955</v>
      </c>
      <c r="G29" s="178" t="s">
        <v>90</v>
      </c>
      <c r="H29" s="179">
        <v>21</v>
      </c>
      <c r="I29" s="179">
        <v>19</v>
      </c>
      <c r="J29" s="179">
        <v>20</v>
      </c>
      <c r="K29" s="179">
        <v>21</v>
      </c>
      <c r="L29" s="179">
        <v>12</v>
      </c>
      <c r="M29" s="179">
        <v>23</v>
      </c>
      <c r="N29" s="179">
        <v>116</v>
      </c>
      <c r="O29" s="109">
        <v>3</v>
      </c>
      <c r="P29" s="100"/>
      <c r="Q29" s="190"/>
      <c r="R29" s="190">
        <f t="shared" si="1"/>
        <v>0</v>
      </c>
      <c r="S29" s="190"/>
      <c r="T29" s="190"/>
      <c r="U29" s="109">
        <f t="shared" si="2"/>
        <v>0</v>
      </c>
      <c r="V29" s="190"/>
      <c r="W29" s="190"/>
      <c r="X29" s="190">
        <f t="shared" si="3"/>
        <v>0</v>
      </c>
      <c r="Y29" s="191"/>
      <c r="Z29" s="192"/>
      <c r="AA29" s="110" t="str">
        <f t="shared" si="4"/>
        <v/>
      </c>
      <c r="AB29" s="109" t="str">
        <f t="shared" si="5"/>
        <v/>
      </c>
      <c r="AC29" s="193" t="str">
        <f t="shared" si="6"/>
        <v xml:space="preserve"> </v>
      </c>
      <c r="AD29" s="194" t="str">
        <f t="shared" si="7"/>
        <v xml:space="preserve"> </v>
      </c>
      <c r="AE29" s="195" t="str">
        <f t="shared" si="8"/>
        <v xml:space="preserve"> </v>
      </c>
      <c r="AF29" s="196"/>
      <c r="AG29" s="106" t="str">
        <f t="shared" si="9"/>
        <v>ok</v>
      </c>
      <c r="AH29" s="196"/>
      <c r="AI29" s="197" t="s">
        <v>1029</v>
      </c>
      <c r="AJ29" s="197" t="s">
        <v>1028</v>
      </c>
      <c r="AK29" s="198"/>
      <c r="AL29" s="198"/>
      <c r="AM29" s="198" t="s">
        <v>671</v>
      </c>
      <c r="AN29" s="198" t="s">
        <v>1030</v>
      </c>
      <c r="AO29" s="197" t="s">
        <v>1031</v>
      </c>
      <c r="AP29" s="198" t="s">
        <v>2068</v>
      </c>
      <c r="AQ29" s="198">
        <v>22878450</v>
      </c>
      <c r="AR29" s="198" t="s">
        <v>90</v>
      </c>
      <c r="AS29" s="198" t="s">
        <v>1032</v>
      </c>
    </row>
    <row r="30" spans="1:51" ht="22.5" customHeight="1" x14ac:dyDescent="0.25">
      <c r="A30" s="111"/>
      <c r="B30" s="102">
        <v>26</v>
      </c>
      <c r="C30" s="178" t="s">
        <v>423</v>
      </c>
      <c r="D30" s="111" t="s">
        <v>960</v>
      </c>
      <c r="E30" s="179">
        <v>6</v>
      </c>
      <c r="F30" s="178" t="s">
        <v>1955</v>
      </c>
      <c r="G30" s="178" t="s">
        <v>90</v>
      </c>
      <c r="H30" s="179">
        <v>0</v>
      </c>
      <c r="I30" s="179">
        <v>0</v>
      </c>
      <c r="J30" s="179">
        <v>0</v>
      </c>
      <c r="K30" s="179">
        <v>34</v>
      </c>
      <c r="L30" s="179">
        <v>30</v>
      </c>
      <c r="M30" s="179">
        <v>33</v>
      </c>
      <c r="N30" s="179">
        <v>97</v>
      </c>
      <c r="O30" s="109">
        <v>5</v>
      </c>
      <c r="P30" s="100"/>
      <c r="Q30" s="190"/>
      <c r="R30" s="190">
        <f t="shared" si="1"/>
        <v>0</v>
      </c>
      <c r="S30" s="190"/>
      <c r="T30" s="190"/>
      <c r="U30" s="109">
        <f t="shared" si="2"/>
        <v>0</v>
      </c>
      <c r="V30" s="190"/>
      <c r="W30" s="190"/>
      <c r="X30" s="190">
        <f t="shared" si="3"/>
        <v>0</v>
      </c>
      <c r="Y30" s="191"/>
      <c r="Z30" s="192"/>
      <c r="AA30" s="110" t="str">
        <f t="shared" si="4"/>
        <v/>
      </c>
      <c r="AB30" s="109" t="str">
        <f t="shared" si="5"/>
        <v/>
      </c>
      <c r="AC30" s="193" t="str">
        <f t="shared" si="6"/>
        <v xml:space="preserve"> </v>
      </c>
      <c r="AD30" s="194" t="str">
        <f t="shared" si="7"/>
        <v xml:space="preserve"> </v>
      </c>
      <c r="AE30" s="195" t="str">
        <f t="shared" si="8"/>
        <v xml:space="preserve"> </v>
      </c>
      <c r="AF30" s="196"/>
      <c r="AG30" s="106" t="str">
        <f t="shared" si="9"/>
        <v>ok</v>
      </c>
      <c r="AH30" s="196"/>
      <c r="AI30" s="197" t="s">
        <v>424</v>
      </c>
      <c r="AJ30" s="197" t="s">
        <v>423</v>
      </c>
      <c r="AK30" s="198"/>
      <c r="AL30" s="198"/>
      <c r="AM30" s="198" t="s">
        <v>1828</v>
      </c>
      <c r="AN30" s="198" t="s">
        <v>1829</v>
      </c>
      <c r="AO30" s="197" t="s">
        <v>1033</v>
      </c>
      <c r="AP30" s="198" t="s">
        <v>1034</v>
      </c>
      <c r="AQ30" s="198">
        <v>22819348</v>
      </c>
      <c r="AR30" s="198" t="s">
        <v>90</v>
      </c>
      <c r="AS30" s="198" t="s">
        <v>425</v>
      </c>
    </row>
    <row r="31" spans="1:51" ht="22.5" customHeight="1" x14ac:dyDescent="0.25">
      <c r="A31" s="105"/>
      <c r="B31" s="102">
        <v>27</v>
      </c>
      <c r="C31" s="178" t="s">
        <v>442</v>
      </c>
      <c r="D31" s="111" t="s">
        <v>960</v>
      </c>
      <c r="E31" s="179">
        <v>6</v>
      </c>
      <c r="F31" s="178" t="s">
        <v>1955</v>
      </c>
      <c r="G31" s="178" t="s">
        <v>90</v>
      </c>
      <c r="H31" s="179">
        <v>13</v>
      </c>
      <c r="I31" s="179">
        <v>15</v>
      </c>
      <c r="J31" s="179">
        <v>15</v>
      </c>
      <c r="K31" s="179">
        <v>8</v>
      </c>
      <c r="L31" s="179">
        <v>15</v>
      </c>
      <c r="M31" s="179">
        <v>19</v>
      </c>
      <c r="N31" s="179">
        <v>85</v>
      </c>
      <c r="O31" s="109">
        <v>3</v>
      </c>
      <c r="P31" s="100"/>
      <c r="Q31" s="190"/>
      <c r="R31" s="190">
        <f t="shared" si="1"/>
        <v>0</v>
      </c>
      <c r="S31" s="190"/>
      <c r="T31" s="190"/>
      <c r="U31" s="109">
        <f t="shared" si="2"/>
        <v>0</v>
      </c>
      <c r="V31" s="190"/>
      <c r="W31" s="190"/>
      <c r="X31" s="190">
        <f t="shared" si="3"/>
        <v>0</v>
      </c>
      <c r="Y31" s="191"/>
      <c r="Z31" s="192"/>
      <c r="AA31" s="110" t="str">
        <f t="shared" si="4"/>
        <v/>
      </c>
      <c r="AB31" s="109" t="str">
        <f t="shared" si="5"/>
        <v/>
      </c>
      <c r="AC31" s="193" t="str">
        <f t="shared" si="6"/>
        <v xml:space="preserve"> </v>
      </c>
      <c r="AD31" s="194" t="str">
        <f t="shared" si="7"/>
        <v xml:space="preserve"> </v>
      </c>
      <c r="AE31" s="195" t="str">
        <f t="shared" si="8"/>
        <v xml:space="preserve"> </v>
      </c>
      <c r="AF31" s="196"/>
      <c r="AG31" s="106" t="str">
        <f t="shared" si="9"/>
        <v>ok</v>
      </c>
      <c r="AH31" s="196"/>
      <c r="AI31" s="197" t="s">
        <v>443</v>
      </c>
      <c r="AJ31" s="197" t="s">
        <v>442</v>
      </c>
      <c r="AK31" s="198"/>
      <c r="AL31" s="198" t="s">
        <v>53</v>
      </c>
      <c r="AM31" s="198" t="s">
        <v>1400</v>
      </c>
      <c r="AN31" s="198" t="s">
        <v>444</v>
      </c>
      <c r="AO31" s="197" t="s">
        <v>1036</v>
      </c>
      <c r="AP31" s="198" t="s">
        <v>1037</v>
      </c>
      <c r="AQ31" s="198">
        <v>22878499</v>
      </c>
      <c r="AR31" s="198" t="s">
        <v>90</v>
      </c>
      <c r="AS31" s="198" t="s">
        <v>445</v>
      </c>
    </row>
    <row r="32" spans="1:51" ht="22.5" customHeight="1" x14ac:dyDescent="0.25">
      <c r="A32" s="111"/>
      <c r="B32" s="102">
        <v>28</v>
      </c>
      <c r="C32" s="178" t="s">
        <v>685</v>
      </c>
      <c r="D32" s="111" t="s">
        <v>960</v>
      </c>
      <c r="E32" s="179">
        <v>3</v>
      </c>
      <c r="F32" s="178" t="s">
        <v>1952</v>
      </c>
      <c r="G32" s="178" t="s">
        <v>90</v>
      </c>
      <c r="H32" s="179">
        <v>7</v>
      </c>
      <c r="I32" s="179">
        <v>9</v>
      </c>
      <c r="J32" s="179">
        <v>6</v>
      </c>
      <c r="K32" s="179">
        <v>4</v>
      </c>
      <c r="L32" s="179">
        <v>4</v>
      </c>
      <c r="M32" s="179">
        <v>3</v>
      </c>
      <c r="N32" s="179">
        <v>33</v>
      </c>
      <c r="O32" s="109">
        <v>3</v>
      </c>
      <c r="P32" s="100"/>
      <c r="Q32" s="190"/>
      <c r="R32" s="190">
        <f t="shared" si="1"/>
        <v>0</v>
      </c>
      <c r="S32" s="190"/>
      <c r="T32" s="190"/>
      <c r="U32" s="109">
        <f t="shared" si="2"/>
        <v>0</v>
      </c>
      <c r="V32" s="190"/>
      <c r="W32" s="190"/>
      <c r="X32" s="190">
        <f t="shared" si="3"/>
        <v>0</v>
      </c>
      <c r="Y32" s="191"/>
      <c r="Z32" s="192"/>
      <c r="AA32" s="110" t="str">
        <f t="shared" si="4"/>
        <v/>
      </c>
      <c r="AB32" s="109" t="str">
        <f t="shared" si="5"/>
        <v/>
      </c>
      <c r="AC32" s="193" t="str">
        <f t="shared" si="6"/>
        <v xml:space="preserve"> </v>
      </c>
      <c r="AD32" s="194" t="str">
        <f t="shared" si="7"/>
        <v xml:space="preserve"> </v>
      </c>
      <c r="AE32" s="195" t="str">
        <f t="shared" si="8"/>
        <v xml:space="preserve"> </v>
      </c>
      <c r="AF32" s="196"/>
      <c r="AG32" s="106" t="str">
        <f t="shared" si="9"/>
        <v>ok</v>
      </c>
      <c r="AH32" s="196"/>
      <c r="AI32" s="197" t="s">
        <v>686</v>
      </c>
      <c r="AJ32" s="197" t="s">
        <v>685</v>
      </c>
      <c r="AK32" s="198"/>
      <c r="AL32" s="198"/>
      <c r="AM32" s="198" t="s">
        <v>1830</v>
      </c>
      <c r="AN32" s="198" t="s">
        <v>687</v>
      </c>
      <c r="AO32" s="197" t="s">
        <v>1038</v>
      </c>
      <c r="AP32" s="198" t="s">
        <v>1039</v>
      </c>
      <c r="AQ32" s="198">
        <v>22632901</v>
      </c>
      <c r="AR32" s="198" t="s">
        <v>90</v>
      </c>
      <c r="AS32" s="198" t="s">
        <v>688</v>
      </c>
    </row>
    <row r="33" spans="1:45" ht="22.5" customHeight="1" x14ac:dyDescent="0.25">
      <c r="A33" s="105"/>
      <c r="B33" s="102">
        <v>29</v>
      </c>
      <c r="C33" s="178" t="s">
        <v>543</v>
      </c>
      <c r="D33" s="111" t="s">
        <v>960</v>
      </c>
      <c r="E33" s="179">
        <v>3</v>
      </c>
      <c r="F33" s="178" t="s">
        <v>1952</v>
      </c>
      <c r="G33" s="178" t="s">
        <v>75</v>
      </c>
      <c r="H33" s="179">
        <v>9</v>
      </c>
      <c r="I33" s="179">
        <v>8</v>
      </c>
      <c r="J33" s="179">
        <v>7</v>
      </c>
      <c r="K33" s="179">
        <v>4</v>
      </c>
      <c r="L33" s="179">
        <v>10</v>
      </c>
      <c r="M33" s="179">
        <v>8</v>
      </c>
      <c r="N33" s="179">
        <v>46</v>
      </c>
      <c r="O33" s="109">
        <v>3</v>
      </c>
      <c r="P33" s="100"/>
      <c r="Q33" s="190"/>
      <c r="R33" s="190">
        <f t="shared" si="1"/>
        <v>0</v>
      </c>
      <c r="S33" s="190"/>
      <c r="T33" s="190"/>
      <c r="U33" s="109">
        <f t="shared" si="2"/>
        <v>0</v>
      </c>
      <c r="V33" s="190"/>
      <c r="W33" s="190"/>
      <c r="X33" s="190">
        <f t="shared" si="3"/>
        <v>0</v>
      </c>
      <c r="Y33" s="191"/>
      <c r="Z33" s="192"/>
      <c r="AA33" s="110" t="str">
        <f t="shared" si="4"/>
        <v/>
      </c>
      <c r="AB33" s="109" t="str">
        <f t="shared" si="5"/>
        <v/>
      </c>
      <c r="AC33" s="193" t="str">
        <f t="shared" si="6"/>
        <v xml:space="preserve"> </v>
      </c>
      <c r="AD33" s="194" t="str">
        <f t="shared" si="7"/>
        <v xml:space="preserve"> </v>
      </c>
      <c r="AE33" s="195" t="str">
        <f t="shared" si="8"/>
        <v xml:space="preserve"> </v>
      </c>
      <c r="AF33" s="196"/>
      <c r="AG33" s="106" t="str">
        <f t="shared" si="9"/>
        <v>ok</v>
      </c>
      <c r="AH33" s="196"/>
      <c r="AI33" s="197" t="s">
        <v>544</v>
      </c>
      <c r="AJ33" s="197" t="s">
        <v>543</v>
      </c>
      <c r="AK33" s="198"/>
      <c r="AL33" s="198" t="s">
        <v>53</v>
      </c>
      <c r="AM33" s="198" t="s">
        <v>876</v>
      </c>
      <c r="AN33" s="198" t="s">
        <v>546</v>
      </c>
      <c r="AO33" s="197" t="s">
        <v>1040</v>
      </c>
      <c r="AP33" s="198" t="s">
        <v>1041</v>
      </c>
      <c r="AQ33" s="198">
        <v>24817433</v>
      </c>
      <c r="AR33" s="198" t="s">
        <v>75</v>
      </c>
      <c r="AS33" s="198" t="s">
        <v>547</v>
      </c>
    </row>
    <row r="34" spans="1:45" ht="22.5" customHeight="1" x14ac:dyDescent="0.25">
      <c r="A34" s="111"/>
      <c r="B34" s="102">
        <v>30</v>
      </c>
      <c r="C34" s="178" t="s">
        <v>337</v>
      </c>
      <c r="D34" s="111" t="s">
        <v>960</v>
      </c>
      <c r="E34" s="179">
        <v>8</v>
      </c>
      <c r="F34" s="178" t="s">
        <v>1955</v>
      </c>
      <c r="G34" s="178" t="s">
        <v>75</v>
      </c>
      <c r="H34" s="179">
        <v>23</v>
      </c>
      <c r="I34" s="179">
        <v>28</v>
      </c>
      <c r="J34" s="179">
        <v>23</v>
      </c>
      <c r="K34" s="179">
        <v>23</v>
      </c>
      <c r="L34" s="179">
        <v>23</v>
      </c>
      <c r="M34" s="179">
        <v>28</v>
      </c>
      <c r="N34" s="179">
        <v>148</v>
      </c>
      <c r="O34" s="109">
        <v>3</v>
      </c>
      <c r="P34" s="100"/>
      <c r="Q34" s="190"/>
      <c r="R34" s="190">
        <f t="shared" si="1"/>
        <v>0</v>
      </c>
      <c r="S34" s="190"/>
      <c r="T34" s="190"/>
      <c r="U34" s="109">
        <f t="shared" si="2"/>
        <v>0</v>
      </c>
      <c r="V34" s="190"/>
      <c r="W34" s="190"/>
      <c r="X34" s="190">
        <f t="shared" si="3"/>
        <v>0</v>
      </c>
      <c r="Y34" s="191"/>
      <c r="Z34" s="192"/>
      <c r="AA34" s="110" t="str">
        <f t="shared" si="4"/>
        <v/>
      </c>
      <c r="AB34" s="109" t="str">
        <f t="shared" si="5"/>
        <v/>
      </c>
      <c r="AC34" s="193" t="str">
        <f t="shared" si="6"/>
        <v xml:space="preserve"> </v>
      </c>
      <c r="AD34" s="194" t="str">
        <f t="shared" si="7"/>
        <v xml:space="preserve"> </v>
      </c>
      <c r="AE34" s="195" t="str">
        <f t="shared" si="8"/>
        <v xml:space="preserve"> </v>
      </c>
      <c r="AF34" s="196"/>
      <c r="AG34" s="106" t="str">
        <f t="shared" si="9"/>
        <v>ok</v>
      </c>
      <c r="AH34" s="196"/>
      <c r="AI34" s="197" t="s">
        <v>338</v>
      </c>
      <c r="AJ34" s="197" t="s">
        <v>337</v>
      </c>
      <c r="AK34" s="198"/>
      <c r="AL34" s="198"/>
      <c r="AM34" s="198" t="s">
        <v>2069</v>
      </c>
      <c r="AN34" s="198" t="s">
        <v>1043</v>
      </c>
      <c r="AO34" s="197" t="s">
        <v>1044</v>
      </c>
      <c r="AP34" s="198" t="s">
        <v>1045</v>
      </c>
      <c r="AQ34" s="198">
        <v>24812147</v>
      </c>
      <c r="AR34" s="198" t="s">
        <v>75</v>
      </c>
      <c r="AS34" s="198" t="s">
        <v>339</v>
      </c>
    </row>
    <row r="35" spans="1:45" ht="22.5" customHeight="1" x14ac:dyDescent="0.25">
      <c r="A35" s="105"/>
      <c r="B35" s="102">
        <v>31</v>
      </c>
      <c r="C35" s="178" t="s">
        <v>1831</v>
      </c>
      <c r="D35" s="111" t="s">
        <v>960</v>
      </c>
      <c r="E35" s="179">
        <v>2</v>
      </c>
      <c r="F35" s="178" t="s">
        <v>1952</v>
      </c>
      <c r="G35" s="178" t="s">
        <v>90</v>
      </c>
      <c r="H35" s="179">
        <v>1</v>
      </c>
      <c r="I35" s="179">
        <v>4</v>
      </c>
      <c r="J35" s="179">
        <v>3</v>
      </c>
      <c r="K35" s="179">
        <v>2</v>
      </c>
      <c r="L35" s="179">
        <v>3</v>
      </c>
      <c r="M35" s="179">
        <v>4</v>
      </c>
      <c r="N35" s="179">
        <v>17</v>
      </c>
      <c r="O35" s="109">
        <v>3</v>
      </c>
      <c r="P35" s="100"/>
      <c r="Q35" s="190"/>
      <c r="R35" s="190">
        <f t="shared" si="1"/>
        <v>0</v>
      </c>
      <c r="S35" s="190"/>
      <c r="T35" s="190"/>
      <c r="U35" s="109">
        <f t="shared" si="2"/>
        <v>0</v>
      </c>
      <c r="V35" s="190"/>
      <c r="W35" s="190"/>
      <c r="X35" s="190">
        <f t="shared" si="3"/>
        <v>0</v>
      </c>
      <c r="Y35" s="191"/>
      <c r="Z35" s="192"/>
      <c r="AA35" s="110" t="str">
        <f t="shared" si="4"/>
        <v/>
      </c>
      <c r="AB35" s="109" t="str">
        <f t="shared" si="5"/>
        <v/>
      </c>
      <c r="AC35" s="193" t="str">
        <f t="shared" si="6"/>
        <v xml:space="preserve"> </v>
      </c>
      <c r="AD35" s="194" t="str">
        <f t="shared" si="7"/>
        <v xml:space="preserve"> </v>
      </c>
      <c r="AE35" s="195" t="str">
        <f t="shared" si="8"/>
        <v xml:space="preserve"> </v>
      </c>
      <c r="AF35" s="196"/>
      <c r="AG35" s="106" t="str">
        <f t="shared" si="9"/>
        <v>ok</v>
      </c>
      <c r="AH35" s="196"/>
      <c r="AI35" s="197" t="s">
        <v>1832</v>
      </c>
      <c r="AJ35" s="197" t="s">
        <v>1831</v>
      </c>
      <c r="AK35" s="198"/>
      <c r="AL35" s="198"/>
      <c r="AM35" s="198" t="s">
        <v>2070</v>
      </c>
      <c r="AN35" s="198" t="s">
        <v>1833</v>
      </c>
      <c r="AO35" s="197" t="s">
        <v>1046</v>
      </c>
      <c r="AP35" s="198" t="s">
        <v>1047</v>
      </c>
      <c r="AQ35" s="198">
        <v>22874304</v>
      </c>
      <c r="AR35" s="198" t="s">
        <v>90</v>
      </c>
      <c r="AS35" s="198" t="s">
        <v>2071</v>
      </c>
    </row>
    <row r="36" spans="1:45" ht="22.5" customHeight="1" x14ac:dyDescent="0.25">
      <c r="A36" s="111"/>
      <c r="B36" s="102">
        <v>32</v>
      </c>
      <c r="C36" s="178" t="s">
        <v>1963</v>
      </c>
      <c r="D36" s="111" t="s">
        <v>960</v>
      </c>
      <c r="E36" s="179">
        <v>3</v>
      </c>
      <c r="F36" s="178" t="s">
        <v>1955</v>
      </c>
      <c r="G36" s="178" t="s">
        <v>90</v>
      </c>
      <c r="H36" s="179">
        <v>9</v>
      </c>
      <c r="I36" s="179">
        <v>6</v>
      </c>
      <c r="J36" s="179">
        <v>7</v>
      </c>
      <c r="K36" s="179">
        <v>6</v>
      </c>
      <c r="L36" s="179">
        <v>13</v>
      </c>
      <c r="M36" s="179">
        <v>6</v>
      </c>
      <c r="N36" s="179">
        <v>47</v>
      </c>
      <c r="O36" s="109">
        <v>3</v>
      </c>
      <c r="P36" s="100"/>
      <c r="Q36" s="190"/>
      <c r="R36" s="190">
        <f t="shared" si="1"/>
        <v>0</v>
      </c>
      <c r="S36" s="190"/>
      <c r="T36" s="190"/>
      <c r="U36" s="109">
        <f t="shared" si="2"/>
        <v>0</v>
      </c>
      <c r="V36" s="190"/>
      <c r="W36" s="190"/>
      <c r="X36" s="190">
        <f t="shared" si="3"/>
        <v>0</v>
      </c>
      <c r="Y36" s="191"/>
      <c r="Z36" s="192"/>
      <c r="AA36" s="110" t="str">
        <f t="shared" si="4"/>
        <v/>
      </c>
      <c r="AB36" s="109" t="str">
        <f t="shared" si="5"/>
        <v/>
      </c>
      <c r="AC36" s="193" t="str">
        <f t="shared" si="6"/>
        <v xml:space="preserve"> </v>
      </c>
      <c r="AD36" s="194" t="str">
        <f t="shared" si="7"/>
        <v xml:space="preserve"> </v>
      </c>
      <c r="AE36" s="195" t="str">
        <f t="shared" si="8"/>
        <v xml:space="preserve"> </v>
      </c>
      <c r="AF36" s="196"/>
      <c r="AG36" s="106" t="str">
        <f t="shared" si="9"/>
        <v>ok</v>
      </c>
      <c r="AH36" s="196"/>
      <c r="AI36" s="197" t="s">
        <v>689</v>
      </c>
      <c r="AJ36" s="197" t="s">
        <v>1963</v>
      </c>
      <c r="AK36" s="198"/>
      <c r="AL36" s="198" t="s">
        <v>53</v>
      </c>
      <c r="AM36" s="198" t="s">
        <v>1048</v>
      </c>
      <c r="AN36" s="198" t="s">
        <v>1049</v>
      </c>
      <c r="AO36" s="197" t="s">
        <v>1050</v>
      </c>
      <c r="AP36" s="198" t="s">
        <v>1051</v>
      </c>
      <c r="AQ36" s="198">
        <v>22344403</v>
      </c>
      <c r="AR36" s="198" t="s">
        <v>90</v>
      </c>
      <c r="AS36" s="198" t="s">
        <v>691</v>
      </c>
    </row>
    <row r="37" spans="1:45" ht="22.5" customHeight="1" x14ac:dyDescent="0.25">
      <c r="A37" s="105"/>
      <c r="B37" s="102">
        <v>33</v>
      </c>
      <c r="C37" s="178" t="s">
        <v>238</v>
      </c>
      <c r="D37" s="111" t="s">
        <v>960</v>
      </c>
      <c r="E37" s="179">
        <v>8</v>
      </c>
      <c r="F37" s="178" t="s">
        <v>1955</v>
      </c>
      <c r="G37" s="178" t="s">
        <v>75</v>
      </c>
      <c r="H37" s="179">
        <v>24</v>
      </c>
      <c r="I37" s="179">
        <v>23</v>
      </c>
      <c r="J37" s="179">
        <v>23</v>
      </c>
      <c r="K37" s="179">
        <v>29</v>
      </c>
      <c r="L37" s="179">
        <v>29</v>
      </c>
      <c r="M37" s="179">
        <v>21</v>
      </c>
      <c r="N37" s="179">
        <v>149</v>
      </c>
      <c r="O37" s="109">
        <v>5</v>
      </c>
      <c r="P37" s="100"/>
      <c r="Q37" s="190"/>
      <c r="R37" s="190">
        <f t="shared" si="1"/>
        <v>0</v>
      </c>
      <c r="S37" s="190"/>
      <c r="T37" s="190"/>
      <c r="U37" s="109">
        <f t="shared" si="2"/>
        <v>0</v>
      </c>
      <c r="V37" s="190"/>
      <c r="W37" s="190"/>
      <c r="X37" s="190">
        <f t="shared" si="3"/>
        <v>0</v>
      </c>
      <c r="Y37" s="191"/>
      <c r="Z37" s="192"/>
      <c r="AA37" s="110" t="str">
        <f t="shared" si="4"/>
        <v/>
      </c>
      <c r="AB37" s="109" t="str">
        <f t="shared" si="5"/>
        <v/>
      </c>
      <c r="AC37" s="193" t="str">
        <f t="shared" si="6"/>
        <v xml:space="preserve"> </v>
      </c>
      <c r="AD37" s="194" t="str">
        <f t="shared" si="7"/>
        <v xml:space="preserve"> </v>
      </c>
      <c r="AE37" s="195" t="str">
        <f t="shared" si="8"/>
        <v xml:space="preserve"> </v>
      </c>
      <c r="AF37" s="196"/>
      <c r="AG37" s="106" t="str">
        <f t="shared" si="9"/>
        <v>ok</v>
      </c>
      <c r="AH37" s="196"/>
      <c r="AI37" s="197" t="s">
        <v>1052</v>
      </c>
      <c r="AJ37" s="197" t="s">
        <v>238</v>
      </c>
      <c r="AK37" s="198"/>
      <c r="AL37" s="198"/>
      <c r="AM37" s="198" t="s">
        <v>875</v>
      </c>
      <c r="AN37" s="198" t="s">
        <v>1053</v>
      </c>
      <c r="AO37" s="197" t="s">
        <v>1054</v>
      </c>
      <c r="AP37" s="198" t="s">
        <v>1055</v>
      </c>
      <c r="AQ37" s="198">
        <v>24624051</v>
      </c>
      <c r="AR37" s="198" t="s">
        <v>75</v>
      </c>
      <c r="AS37" s="198" t="s">
        <v>239</v>
      </c>
    </row>
    <row r="38" spans="1:45" ht="22.5" customHeight="1" x14ac:dyDescent="0.25">
      <c r="A38" s="111"/>
      <c r="B38" s="102">
        <v>34</v>
      </c>
      <c r="C38" s="178" t="s">
        <v>1964</v>
      </c>
      <c r="D38" s="111" t="s">
        <v>960</v>
      </c>
      <c r="E38" s="179">
        <v>7</v>
      </c>
      <c r="F38" s="178" t="s">
        <v>1955</v>
      </c>
      <c r="G38" s="178" t="s">
        <v>75</v>
      </c>
      <c r="H38" s="179">
        <v>25</v>
      </c>
      <c r="I38" s="179">
        <v>25</v>
      </c>
      <c r="J38" s="179">
        <v>17</v>
      </c>
      <c r="K38" s="179">
        <v>25</v>
      </c>
      <c r="L38" s="179">
        <v>28</v>
      </c>
      <c r="M38" s="179">
        <v>20</v>
      </c>
      <c r="N38" s="179">
        <v>140</v>
      </c>
      <c r="O38" s="109">
        <v>5</v>
      </c>
      <c r="P38" s="100"/>
      <c r="Q38" s="190"/>
      <c r="R38" s="190">
        <f t="shared" si="1"/>
        <v>0</v>
      </c>
      <c r="S38" s="190"/>
      <c r="T38" s="190"/>
      <c r="U38" s="109">
        <f t="shared" si="2"/>
        <v>0</v>
      </c>
      <c r="V38" s="190"/>
      <c r="W38" s="190"/>
      <c r="X38" s="190">
        <f t="shared" si="3"/>
        <v>0</v>
      </c>
      <c r="Y38" s="191"/>
      <c r="Z38" s="192"/>
      <c r="AA38" s="110" t="str">
        <f t="shared" si="4"/>
        <v/>
      </c>
      <c r="AB38" s="109" t="str">
        <f t="shared" si="5"/>
        <v/>
      </c>
      <c r="AC38" s="193" t="str">
        <f t="shared" si="6"/>
        <v xml:space="preserve"> </v>
      </c>
      <c r="AD38" s="194" t="str">
        <f t="shared" si="7"/>
        <v xml:space="preserve"> </v>
      </c>
      <c r="AE38" s="195" t="str">
        <f t="shared" si="8"/>
        <v xml:space="preserve"> </v>
      </c>
      <c r="AF38" s="196"/>
      <c r="AG38" s="106" t="str">
        <f t="shared" si="9"/>
        <v>ok</v>
      </c>
      <c r="AH38" s="196"/>
      <c r="AI38" s="197" t="s">
        <v>1056</v>
      </c>
      <c r="AJ38" s="197" t="s">
        <v>1964</v>
      </c>
      <c r="AK38" s="198"/>
      <c r="AL38" s="198" t="s">
        <v>53</v>
      </c>
      <c r="AM38" s="198" t="s">
        <v>1057</v>
      </c>
      <c r="AN38" s="198" t="s">
        <v>1058</v>
      </c>
      <c r="AO38" s="197" t="s">
        <v>1054</v>
      </c>
      <c r="AP38" s="198" t="s">
        <v>1059</v>
      </c>
      <c r="AQ38" s="198">
        <v>24653100</v>
      </c>
      <c r="AR38" s="198" t="s">
        <v>75</v>
      </c>
      <c r="AS38" s="198" t="s">
        <v>548</v>
      </c>
    </row>
    <row r="39" spans="1:45" ht="22.5" customHeight="1" x14ac:dyDescent="0.25">
      <c r="A39" s="105"/>
      <c r="B39" s="102">
        <v>35</v>
      </c>
      <c r="C39" s="178" t="s">
        <v>1965</v>
      </c>
      <c r="D39" s="111" t="s">
        <v>960</v>
      </c>
      <c r="E39" s="179">
        <v>6</v>
      </c>
      <c r="F39" s="178" t="s">
        <v>1952</v>
      </c>
      <c r="G39" s="178" t="s">
        <v>90</v>
      </c>
      <c r="H39" s="179">
        <v>11</v>
      </c>
      <c r="I39" s="179">
        <v>18</v>
      </c>
      <c r="J39" s="179">
        <v>11</v>
      </c>
      <c r="K39" s="179">
        <v>13</v>
      </c>
      <c r="L39" s="179">
        <v>15</v>
      </c>
      <c r="M39" s="179">
        <v>13</v>
      </c>
      <c r="N39" s="179">
        <v>81</v>
      </c>
      <c r="O39" s="109">
        <v>3</v>
      </c>
      <c r="P39" s="100"/>
      <c r="Q39" s="190"/>
      <c r="R39" s="190">
        <f t="shared" si="1"/>
        <v>0</v>
      </c>
      <c r="S39" s="190"/>
      <c r="T39" s="190"/>
      <c r="U39" s="109">
        <f t="shared" si="2"/>
        <v>0</v>
      </c>
      <c r="V39" s="190"/>
      <c r="W39" s="190"/>
      <c r="X39" s="190">
        <f t="shared" si="3"/>
        <v>0</v>
      </c>
      <c r="Y39" s="191"/>
      <c r="Z39" s="192"/>
      <c r="AA39" s="110" t="str">
        <f t="shared" si="4"/>
        <v/>
      </c>
      <c r="AB39" s="109" t="str">
        <f t="shared" si="5"/>
        <v/>
      </c>
      <c r="AC39" s="193" t="str">
        <f t="shared" si="6"/>
        <v xml:space="preserve"> </v>
      </c>
      <c r="AD39" s="194" t="str">
        <f t="shared" si="7"/>
        <v xml:space="preserve"> </v>
      </c>
      <c r="AE39" s="195" t="str">
        <f t="shared" si="8"/>
        <v xml:space="preserve"> </v>
      </c>
      <c r="AF39" s="196"/>
      <c r="AG39" s="106" t="str">
        <f t="shared" si="9"/>
        <v>ok</v>
      </c>
      <c r="AH39" s="196"/>
      <c r="AI39" s="197" t="s">
        <v>1060</v>
      </c>
      <c r="AJ39" s="197" t="s">
        <v>1965</v>
      </c>
      <c r="AK39" s="198"/>
      <c r="AL39" s="198" t="s">
        <v>53</v>
      </c>
      <c r="AM39" s="198" t="s">
        <v>692</v>
      </c>
      <c r="AN39" s="198" t="s">
        <v>1061</v>
      </c>
      <c r="AO39" s="197" t="s">
        <v>1062</v>
      </c>
      <c r="AP39" s="198" t="s">
        <v>1063</v>
      </c>
      <c r="AQ39" s="198">
        <v>22443021</v>
      </c>
      <c r="AR39" s="198" t="s">
        <v>90</v>
      </c>
      <c r="AS39" s="198" t="s">
        <v>693</v>
      </c>
    </row>
    <row r="40" spans="1:45" ht="22.5" customHeight="1" x14ac:dyDescent="0.25">
      <c r="A40" s="111"/>
      <c r="B40" s="102">
        <v>36</v>
      </c>
      <c r="C40" s="178" t="s">
        <v>694</v>
      </c>
      <c r="D40" s="111" t="s">
        <v>960</v>
      </c>
      <c r="E40" s="179">
        <v>7</v>
      </c>
      <c r="F40" s="178" t="s">
        <v>1955</v>
      </c>
      <c r="G40" s="178" t="s">
        <v>90</v>
      </c>
      <c r="H40" s="179">
        <v>24</v>
      </c>
      <c r="I40" s="179">
        <v>29</v>
      </c>
      <c r="J40" s="179">
        <v>19</v>
      </c>
      <c r="K40" s="179">
        <v>18</v>
      </c>
      <c r="L40" s="179">
        <v>18</v>
      </c>
      <c r="M40" s="179">
        <v>18</v>
      </c>
      <c r="N40" s="179">
        <v>126</v>
      </c>
      <c r="O40" s="109">
        <v>3</v>
      </c>
      <c r="P40" s="100"/>
      <c r="Q40" s="190"/>
      <c r="R40" s="190">
        <f t="shared" si="1"/>
        <v>0</v>
      </c>
      <c r="S40" s="190"/>
      <c r="T40" s="190"/>
      <c r="U40" s="109">
        <f t="shared" si="2"/>
        <v>0</v>
      </c>
      <c r="V40" s="190"/>
      <c r="W40" s="190"/>
      <c r="X40" s="190">
        <f t="shared" si="3"/>
        <v>0</v>
      </c>
      <c r="Y40" s="191"/>
      <c r="Z40" s="192"/>
      <c r="AA40" s="110" t="str">
        <f t="shared" si="4"/>
        <v/>
      </c>
      <c r="AB40" s="109" t="str">
        <f t="shared" si="5"/>
        <v/>
      </c>
      <c r="AC40" s="193" t="str">
        <f t="shared" si="6"/>
        <v xml:space="preserve"> </v>
      </c>
      <c r="AD40" s="194" t="str">
        <f t="shared" si="7"/>
        <v xml:space="preserve"> </v>
      </c>
      <c r="AE40" s="195" t="str">
        <f t="shared" si="8"/>
        <v xml:space="preserve"> </v>
      </c>
      <c r="AF40" s="196"/>
      <c r="AG40" s="106" t="str">
        <f t="shared" si="9"/>
        <v>ok</v>
      </c>
      <c r="AH40" s="196"/>
      <c r="AI40" s="197" t="s">
        <v>695</v>
      </c>
      <c r="AJ40" s="197" t="s">
        <v>694</v>
      </c>
      <c r="AK40" s="198"/>
      <c r="AL40" s="198" t="s">
        <v>53</v>
      </c>
      <c r="AM40" s="198" t="s">
        <v>895</v>
      </c>
      <c r="AN40" s="198" t="s">
        <v>1064</v>
      </c>
      <c r="AO40" s="197" t="s">
        <v>1065</v>
      </c>
      <c r="AP40" s="198" t="s">
        <v>1066</v>
      </c>
      <c r="AQ40" s="198">
        <v>22497865</v>
      </c>
      <c r="AR40" s="198" t="s">
        <v>90</v>
      </c>
      <c r="AS40" s="198" t="s">
        <v>696</v>
      </c>
    </row>
    <row r="41" spans="1:45" ht="22.5" customHeight="1" x14ac:dyDescent="0.25">
      <c r="A41" s="105"/>
      <c r="B41" s="102">
        <v>37</v>
      </c>
      <c r="C41" s="178" t="s">
        <v>605</v>
      </c>
      <c r="D41" s="111" t="s">
        <v>960</v>
      </c>
      <c r="E41" s="179">
        <v>6</v>
      </c>
      <c r="F41" s="178" t="s">
        <v>1952</v>
      </c>
      <c r="G41" s="178" t="s">
        <v>62</v>
      </c>
      <c r="H41" s="179">
        <v>13</v>
      </c>
      <c r="I41" s="179">
        <v>19</v>
      </c>
      <c r="J41" s="179">
        <v>11</v>
      </c>
      <c r="K41" s="179">
        <v>15</v>
      </c>
      <c r="L41" s="179">
        <v>14</v>
      </c>
      <c r="M41" s="179">
        <v>12</v>
      </c>
      <c r="N41" s="179">
        <v>84</v>
      </c>
      <c r="O41" s="109">
        <v>3</v>
      </c>
      <c r="P41" s="100"/>
      <c r="Q41" s="190"/>
      <c r="R41" s="190">
        <f t="shared" si="1"/>
        <v>0</v>
      </c>
      <c r="S41" s="190"/>
      <c r="T41" s="190"/>
      <c r="U41" s="109">
        <f t="shared" si="2"/>
        <v>0</v>
      </c>
      <c r="V41" s="190"/>
      <c r="W41" s="190"/>
      <c r="X41" s="190">
        <f t="shared" si="3"/>
        <v>0</v>
      </c>
      <c r="Y41" s="191"/>
      <c r="Z41" s="192"/>
      <c r="AA41" s="110" t="str">
        <f t="shared" si="4"/>
        <v/>
      </c>
      <c r="AB41" s="109" t="str">
        <f t="shared" si="5"/>
        <v/>
      </c>
      <c r="AC41" s="193" t="str">
        <f t="shared" si="6"/>
        <v xml:space="preserve"> </v>
      </c>
      <c r="AD41" s="194" t="str">
        <f t="shared" si="7"/>
        <v xml:space="preserve"> </v>
      </c>
      <c r="AE41" s="195" t="str">
        <f t="shared" si="8"/>
        <v xml:space="preserve"> </v>
      </c>
      <c r="AF41" s="196"/>
      <c r="AG41" s="106" t="str">
        <f t="shared" si="9"/>
        <v>ok</v>
      </c>
      <c r="AH41" s="196"/>
      <c r="AI41" s="197" t="s">
        <v>606</v>
      </c>
      <c r="AJ41" s="197" t="s">
        <v>605</v>
      </c>
      <c r="AK41" s="198"/>
      <c r="AL41" s="198" t="s">
        <v>53</v>
      </c>
      <c r="AM41" s="198" t="s">
        <v>1834</v>
      </c>
      <c r="AN41" s="198" t="s">
        <v>607</v>
      </c>
      <c r="AO41" s="197" t="s">
        <v>1068</v>
      </c>
      <c r="AP41" s="198" t="s">
        <v>1069</v>
      </c>
      <c r="AQ41" s="198">
        <v>25327097</v>
      </c>
      <c r="AR41" s="198" t="s">
        <v>62</v>
      </c>
      <c r="AS41" s="198" t="s">
        <v>608</v>
      </c>
    </row>
    <row r="42" spans="1:45" ht="22.5" customHeight="1" x14ac:dyDescent="0.25">
      <c r="A42" s="111"/>
      <c r="B42" s="102">
        <v>38</v>
      </c>
      <c r="C42" s="178" t="s">
        <v>1070</v>
      </c>
      <c r="D42" s="111" t="s">
        <v>960</v>
      </c>
      <c r="E42" s="179">
        <v>6</v>
      </c>
      <c r="F42" s="178" t="s">
        <v>1955</v>
      </c>
      <c r="G42" s="178" t="s">
        <v>90</v>
      </c>
      <c r="H42" s="179">
        <v>17</v>
      </c>
      <c r="I42" s="179">
        <v>24</v>
      </c>
      <c r="J42" s="179">
        <v>21</v>
      </c>
      <c r="K42" s="179">
        <v>14</v>
      </c>
      <c r="L42" s="179">
        <v>13</v>
      </c>
      <c r="M42" s="179">
        <v>14</v>
      </c>
      <c r="N42" s="179">
        <v>103</v>
      </c>
      <c r="O42" s="109">
        <v>3</v>
      </c>
      <c r="P42" s="100"/>
      <c r="Q42" s="190"/>
      <c r="R42" s="190">
        <f t="shared" si="1"/>
        <v>0</v>
      </c>
      <c r="S42" s="190"/>
      <c r="T42" s="190"/>
      <c r="U42" s="109">
        <f t="shared" si="2"/>
        <v>0</v>
      </c>
      <c r="V42" s="190"/>
      <c r="W42" s="190"/>
      <c r="X42" s="190">
        <f t="shared" si="3"/>
        <v>0</v>
      </c>
      <c r="Y42" s="191"/>
      <c r="Z42" s="192"/>
      <c r="AA42" s="110" t="str">
        <f t="shared" si="4"/>
        <v/>
      </c>
      <c r="AB42" s="109" t="str">
        <f t="shared" si="5"/>
        <v/>
      </c>
      <c r="AC42" s="193" t="str">
        <f t="shared" si="6"/>
        <v xml:space="preserve"> </v>
      </c>
      <c r="AD42" s="194" t="str">
        <f t="shared" si="7"/>
        <v xml:space="preserve"> </v>
      </c>
      <c r="AE42" s="195" t="str">
        <f t="shared" si="8"/>
        <v xml:space="preserve"> </v>
      </c>
      <c r="AF42" s="196"/>
      <c r="AG42" s="106" t="str">
        <f t="shared" si="9"/>
        <v>ok</v>
      </c>
      <c r="AH42" s="196"/>
      <c r="AI42" s="197" t="s">
        <v>1071</v>
      </c>
      <c r="AJ42" s="197" t="s">
        <v>1070</v>
      </c>
      <c r="AK42" s="198"/>
      <c r="AL42" s="198"/>
      <c r="AM42" s="198" t="s">
        <v>2072</v>
      </c>
      <c r="AN42" s="198" t="s">
        <v>1072</v>
      </c>
      <c r="AO42" s="197" t="s">
        <v>1073</v>
      </c>
      <c r="AP42" s="198" t="s">
        <v>1074</v>
      </c>
      <c r="AQ42" s="198">
        <v>22330469</v>
      </c>
      <c r="AR42" s="198" t="s">
        <v>90</v>
      </c>
      <c r="AS42" s="198" t="s">
        <v>1075</v>
      </c>
    </row>
    <row r="43" spans="1:45" ht="22.5" customHeight="1" x14ac:dyDescent="0.25">
      <c r="A43" s="105"/>
      <c r="B43" s="102">
        <v>39</v>
      </c>
      <c r="C43" s="178" t="s">
        <v>402</v>
      </c>
      <c r="D43" s="111" t="s">
        <v>960</v>
      </c>
      <c r="E43" s="179">
        <v>11</v>
      </c>
      <c r="F43" s="178" t="s">
        <v>1955</v>
      </c>
      <c r="G43" s="178" t="s">
        <v>90</v>
      </c>
      <c r="H43" s="179">
        <v>38</v>
      </c>
      <c r="I43" s="179">
        <v>44</v>
      </c>
      <c r="J43" s="179">
        <v>33</v>
      </c>
      <c r="K43" s="179">
        <v>41</v>
      </c>
      <c r="L43" s="179">
        <v>41</v>
      </c>
      <c r="M43" s="179">
        <v>21</v>
      </c>
      <c r="N43" s="179">
        <v>218</v>
      </c>
      <c r="O43" s="109">
        <v>5</v>
      </c>
      <c r="P43" s="100"/>
      <c r="Q43" s="190"/>
      <c r="R43" s="190">
        <f t="shared" si="1"/>
        <v>0</v>
      </c>
      <c r="S43" s="190"/>
      <c r="T43" s="190"/>
      <c r="U43" s="109">
        <f t="shared" si="2"/>
        <v>0</v>
      </c>
      <c r="V43" s="190"/>
      <c r="W43" s="190"/>
      <c r="X43" s="190">
        <f t="shared" si="3"/>
        <v>0</v>
      </c>
      <c r="Y43" s="191"/>
      <c r="Z43" s="192"/>
      <c r="AA43" s="110" t="str">
        <f t="shared" si="4"/>
        <v/>
      </c>
      <c r="AB43" s="109" t="str">
        <f t="shared" si="5"/>
        <v/>
      </c>
      <c r="AC43" s="193" t="str">
        <f t="shared" si="6"/>
        <v xml:space="preserve"> </v>
      </c>
      <c r="AD43" s="194" t="str">
        <f t="shared" si="7"/>
        <v xml:space="preserve"> </v>
      </c>
      <c r="AE43" s="195" t="str">
        <f t="shared" si="8"/>
        <v xml:space="preserve"> </v>
      </c>
      <c r="AF43" s="196"/>
      <c r="AG43" s="106" t="str">
        <f t="shared" si="9"/>
        <v>ok</v>
      </c>
      <c r="AH43" s="196"/>
      <c r="AI43" s="197" t="s">
        <v>403</v>
      </c>
      <c r="AJ43" s="197" t="s">
        <v>402</v>
      </c>
      <c r="AK43" s="198"/>
      <c r="AL43" s="198"/>
      <c r="AM43" s="198" t="s">
        <v>2073</v>
      </c>
      <c r="AN43" s="198" t="s">
        <v>1076</v>
      </c>
      <c r="AO43" s="197" t="s">
        <v>1077</v>
      </c>
      <c r="AP43" s="198" t="s">
        <v>1078</v>
      </c>
      <c r="AQ43" s="198">
        <v>22340024</v>
      </c>
      <c r="AR43" s="198" t="s">
        <v>90</v>
      </c>
      <c r="AS43" s="198" t="s">
        <v>405</v>
      </c>
    </row>
    <row r="44" spans="1:45" ht="22.5" customHeight="1" x14ac:dyDescent="0.25">
      <c r="A44" s="111"/>
      <c r="B44" s="102">
        <v>40</v>
      </c>
      <c r="C44" s="178" t="s">
        <v>697</v>
      </c>
      <c r="D44" s="111" t="s">
        <v>960</v>
      </c>
      <c r="E44" s="179">
        <v>9</v>
      </c>
      <c r="F44" s="178" t="s">
        <v>1955</v>
      </c>
      <c r="G44" s="178" t="s">
        <v>90</v>
      </c>
      <c r="H44" s="179">
        <v>0</v>
      </c>
      <c r="I44" s="179">
        <v>0</v>
      </c>
      <c r="J44" s="179">
        <v>0</v>
      </c>
      <c r="K44" s="179">
        <v>64</v>
      </c>
      <c r="L44" s="179">
        <v>48</v>
      </c>
      <c r="M44" s="179">
        <v>81</v>
      </c>
      <c r="N44" s="179">
        <v>193</v>
      </c>
      <c r="O44" s="109">
        <v>5</v>
      </c>
      <c r="P44" s="100"/>
      <c r="Q44" s="190"/>
      <c r="R44" s="190">
        <f t="shared" si="1"/>
        <v>0</v>
      </c>
      <c r="S44" s="190"/>
      <c r="T44" s="190"/>
      <c r="U44" s="109">
        <f t="shared" si="2"/>
        <v>0</v>
      </c>
      <c r="V44" s="190"/>
      <c r="W44" s="190"/>
      <c r="X44" s="190">
        <f t="shared" si="3"/>
        <v>0</v>
      </c>
      <c r="Y44" s="191"/>
      <c r="Z44" s="192"/>
      <c r="AA44" s="110" t="str">
        <f t="shared" si="4"/>
        <v/>
      </c>
      <c r="AB44" s="109" t="str">
        <f t="shared" si="5"/>
        <v/>
      </c>
      <c r="AC44" s="193" t="str">
        <f t="shared" si="6"/>
        <v xml:space="preserve"> </v>
      </c>
      <c r="AD44" s="194" t="str">
        <f t="shared" si="7"/>
        <v xml:space="preserve"> </v>
      </c>
      <c r="AE44" s="195" t="str">
        <f t="shared" si="8"/>
        <v xml:space="preserve"> </v>
      </c>
      <c r="AF44" s="196"/>
      <c r="AG44" s="106" t="str">
        <f t="shared" si="9"/>
        <v>ok</v>
      </c>
      <c r="AH44" s="196"/>
      <c r="AI44" s="197" t="s">
        <v>698</v>
      </c>
      <c r="AJ44" s="197" t="s">
        <v>697</v>
      </c>
      <c r="AK44" s="198"/>
      <c r="AL44" s="198"/>
      <c r="AM44" s="198" t="s">
        <v>378</v>
      </c>
      <c r="AN44" s="198" t="s">
        <v>1079</v>
      </c>
      <c r="AO44" s="197" t="s">
        <v>1080</v>
      </c>
      <c r="AP44" s="198" t="s">
        <v>1081</v>
      </c>
      <c r="AQ44" s="198">
        <v>22444374</v>
      </c>
      <c r="AR44" s="198" t="s">
        <v>90</v>
      </c>
      <c r="AS44" s="198" t="s">
        <v>699</v>
      </c>
    </row>
    <row r="45" spans="1:45" ht="22.5" customHeight="1" x14ac:dyDescent="0.25">
      <c r="A45" s="105"/>
      <c r="B45" s="102">
        <v>41</v>
      </c>
      <c r="C45" s="178" t="s">
        <v>1082</v>
      </c>
      <c r="D45" s="111" t="s">
        <v>960</v>
      </c>
      <c r="E45" s="179">
        <v>16</v>
      </c>
      <c r="F45" s="178" t="s">
        <v>1955</v>
      </c>
      <c r="G45" s="178" t="s">
        <v>90</v>
      </c>
      <c r="H45" s="179">
        <v>80</v>
      </c>
      <c r="I45" s="179">
        <v>67</v>
      </c>
      <c r="J45" s="179">
        <v>52</v>
      </c>
      <c r="K45" s="179">
        <v>39</v>
      </c>
      <c r="L45" s="179">
        <v>48</v>
      </c>
      <c r="M45" s="179">
        <v>35</v>
      </c>
      <c r="N45" s="179">
        <v>321</v>
      </c>
      <c r="O45" s="109">
        <v>5</v>
      </c>
      <c r="P45" s="100"/>
      <c r="Q45" s="190"/>
      <c r="R45" s="190">
        <f t="shared" si="1"/>
        <v>0</v>
      </c>
      <c r="S45" s="190"/>
      <c r="T45" s="190"/>
      <c r="U45" s="109">
        <f t="shared" si="2"/>
        <v>0</v>
      </c>
      <c r="V45" s="190"/>
      <c r="W45" s="190"/>
      <c r="X45" s="190">
        <f t="shared" si="3"/>
        <v>0</v>
      </c>
      <c r="Y45" s="191"/>
      <c r="Z45" s="192"/>
      <c r="AA45" s="110" t="str">
        <f t="shared" si="4"/>
        <v/>
      </c>
      <c r="AB45" s="109" t="str">
        <f t="shared" si="5"/>
        <v/>
      </c>
      <c r="AC45" s="193" t="str">
        <f t="shared" si="6"/>
        <v xml:space="preserve"> </v>
      </c>
      <c r="AD45" s="194" t="str">
        <f t="shared" si="7"/>
        <v xml:space="preserve"> </v>
      </c>
      <c r="AE45" s="195" t="str">
        <f t="shared" si="8"/>
        <v xml:space="preserve"> </v>
      </c>
      <c r="AF45" s="196"/>
      <c r="AG45" s="106" t="str">
        <f t="shared" si="9"/>
        <v>ok</v>
      </c>
      <c r="AH45" s="196"/>
      <c r="AI45" s="197" t="s">
        <v>909</v>
      </c>
      <c r="AJ45" s="197" t="s">
        <v>1082</v>
      </c>
      <c r="AK45" s="198"/>
      <c r="AL45" s="198"/>
      <c r="AM45" s="198" t="s">
        <v>891</v>
      </c>
      <c r="AN45" s="198" t="s">
        <v>211</v>
      </c>
      <c r="AO45" s="197" t="s">
        <v>1083</v>
      </c>
      <c r="AP45" s="198" t="s">
        <v>1084</v>
      </c>
      <c r="AQ45" s="198">
        <v>22876544</v>
      </c>
      <c r="AR45" s="198" t="s">
        <v>90</v>
      </c>
      <c r="AS45" s="198" t="s">
        <v>212</v>
      </c>
    </row>
    <row r="46" spans="1:45" ht="22.5" customHeight="1" x14ac:dyDescent="0.25">
      <c r="A46" s="111"/>
      <c r="B46" s="102">
        <v>42</v>
      </c>
      <c r="C46" s="178" t="s">
        <v>700</v>
      </c>
      <c r="D46" s="111" t="s">
        <v>960</v>
      </c>
      <c r="E46" s="179">
        <v>17</v>
      </c>
      <c r="F46" s="178" t="s">
        <v>1955</v>
      </c>
      <c r="G46" s="178" t="s">
        <v>90</v>
      </c>
      <c r="H46" s="179">
        <v>48</v>
      </c>
      <c r="I46" s="179">
        <v>64</v>
      </c>
      <c r="J46" s="179">
        <v>66</v>
      </c>
      <c r="K46" s="179">
        <v>68</v>
      </c>
      <c r="L46" s="179">
        <v>68</v>
      </c>
      <c r="M46" s="179">
        <v>62</v>
      </c>
      <c r="N46" s="179">
        <v>376</v>
      </c>
      <c r="O46" s="109">
        <v>7</v>
      </c>
      <c r="P46" s="100"/>
      <c r="Q46" s="190"/>
      <c r="R46" s="190">
        <f t="shared" si="1"/>
        <v>0</v>
      </c>
      <c r="S46" s="190"/>
      <c r="T46" s="190"/>
      <c r="U46" s="109">
        <f t="shared" si="2"/>
        <v>0</v>
      </c>
      <c r="V46" s="190"/>
      <c r="W46" s="190"/>
      <c r="X46" s="190">
        <f t="shared" si="3"/>
        <v>0</v>
      </c>
      <c r="Y46" s="191"/>
      <c r="Z46" s="192"/>
      <c r="AA46" s="110" t="str">
        <f t="shared" si="4"/>
        <v/>
      </c>
      <c r="AB46" s="109" t="str">
        <f t="shared" si="5"/>
        <v/>
      </c>
      <c r="AC46" s="193" t="str">
        <f t="shared" si="6"/>
        <v xml:space="preserve"> </v>
      </c>
      <c r="AD46" s="194" t="str">
        <f t="shared" si="7"/>
        <v xml:space="preserve"> </v>
      </c>
      <c r="AE46" s="195" t="str">
        <f t="shared" si="8"/>
        <v xml:space="preserve"> </v>
      </c>
      <c r="AF46" s="196"/>
      <c r="AG46" s="106" t="str">
        <f t="shared" si="9"/>
        <v>ok</v>
      </c>
      <c r="AH46" s="196"/>
      <c r="AI46" s="197" t="s">
        <v>1085</v>
      </c>
      <c r="AJ46" s="197" t="s">
        <v>700</v>
      </c>
      <c r="AK46" s="198"/>
      <c r="AL46" s="198" t="s">
        <v>53</v>
      </c>
      <c r="AM46" s="198" t="s">
        <v>1835</v>
      </c>
      <c r="AN46" s="198" t="s">
        <v>1836</v>
      </c>
      <c r="AO46" s="197" t="s">
        <v>1086</v>
      </c>
      <c r="AP46" s="198" t="s">
        <v>1087</v>
      </c>
      <c r="AQ46" s="198">
        <v>22338403</v>
      </c>
      <c r="AR46" s="198" t="s">
        <v>90</v>
      </c>
      <c r="AS46" s="198" t="s">
        <v>701</v>
      </c>
    </row>
    <row r="47" spans="1:45" ht="22.5" customHeight="1" x14ac:dyDescent="0.25">
      <c r="A47" s="105"/>
      <c r="B47" s="102">
        <v>43</v>
      </c>
      <c r="C47" s="178" t="s">
        <v>92</v>
      </c>
      <c r="D47" s="111" t="s">
        <v>960</v>
      </c>
      <c r="E47" s="179">
        <v>2</v>
      </c>
      <c r="F47" s="178" t="s">
        <v>1952</v>
      </c>
      <c r="G47" s="178" t="s">
        <v>90</v>
      </c>
      <c r="H47" s="179">
        <v>4</v>
      </c>
      <c r="I47" s="179">
        <v>5</v>
      </c>
      <c r="J47" s="179">
        <v>5</v>
      </c>
      <c r="K47" s="179">
        <v>3</v>
      </c>
      <c r="L47" s="179">
        <v>5</v>
      </c>
      <c r="M47" s="179">
        <v>5</v>
      </c>
      <c r="N47" s="179">
        <v>27</v>
      </c>
      <c r="O47" s="109">
        <v>3</v>
      </c>
      <c r="P47" s="100"/>
      <c r="Q47" s="190"/>
      <c r="R47" s="190">
        <f t="shared" si="1"/>
        <v>0</v>
      </c>
      <c r="S47" s="190"/>
      <c r="T47" s="190"/>
      <c r="U47" s="109">
        <f t="shared" si="2"/>
        <v>0</v>
      </c>
      <c r="V47" s="190"/>
      <c r="W47" s="190"/>
      <c r="X47" s="190">
        <f t="shared" si="3"/>
        <v>0</v>
      </c>
      <c r="Y47" s="191"/>
      <c r="Z47" s="192"/>
      <c r="AA47" s="110" t="str">
        <f t="shared" si="4"/>
        <v/>
      </c>
      <c r="AB47" s="109" t="str">
        <f t="shared" si="5"/>
        <v/>
      </c>
      <c r="AC47" s="193" t="str">
        <f t="shared" si="6"/>
        <v xml:space="preserve"> </v>
      </c>
      <c r="AD47" s="194" t="str">
        <f t="shared" si="7"/>
        <v xml:space="preserve"> </v>
      </c>
      <c r="AE47" s="195" t="str">
        <f t="shared" si="8"/>
        <v xml:space="preserve"> </v>
      </c>
      <c r="AF47" s="196"/>
      <c r="AG47" s="106" t="str">
        <f t="shared" si="9"/>
        <v>ok</v>
      </c>
      <c r="AH47" s="196"/>
      <c r="AI47" s="197" t="s">
        <v>93</v>
      </c>
      <c r="AJ47" s="197" t="s">
        <v>92</v>
      </c>
      <c r="AK47" s="198"/>
      <c r="AL47" s="198" t="s">
        <v>53</v>
      </c>
      <c r="AM47" s="198" t="s">
        <v>2074</v>
      </c>
      <c r="AN47" s="198" t="s">
        <v>1088</v>
      </c>
      <c r="AO47" s="197" t="s">
        <v>1089</v>
      </c>
      <c r="AP47" s="198" t="s">
        <v>1090</v>
      </c>
      <c r="AQ47" s="198">
        <v>22632889</v>
      </c>
      <c r="AR47" s="198" t="s">
        <v>90</v>
      </c>
      <c r="AS47" s="198" t="s">
        <v>94</v>
      </c>
    </row>
    <row r="48" spans="1:45" ht="22.5" customHeight="1" x14ac:dyDescent="0.25">
      <c r="A48" s="111"/>
      <c r="B48" s="102">
        <v>44</v>
      </c>
      <c r="C48" s="178" t="s">
        <v>1966</v>
      </c>
      <c r="D48" s="111" t="s">
        <v>960</v>
      </c>
      <c r="E48" s="179">
        <v>3</v>
      </c>
      <c r="F48" s="178" t="s">
        <v>1952</v>
      </c>
      <c r="G48" s="178" t="s">
        <v>62</v>
      </c>
      <c r="H48" s="179">
        <v>10</v>
      </c>
      <c r="I48" s="179">
        <v>7</v>
      </c>
      <c r="J48" s="179">
        <v>9</v>
      </c>
      <c r="K48" s="179">
        <v>7</v>
      </c>
      <c r="L48" s="179">
        <v>8</v>
      </c>
      <c r="M48" s="179">
        <v>7</v>
      </c>
      <c r="N48" s="179">
        <v>48</v>
      </c>
      <c r="O48" s="109">
        <v>3</v>
      </c>
      <c r="P48" s="100"/>
      <c r="Q48" s="190"/>
      <c r="R48" s="190">
        <f t="shared" si="1"/>
        <v>0</v>
      </c>
      <c r="S48" s="190"/>
      <c r="T48" s="190"/>
      <c r="U48" s="109">
        <f t="shared" si="2"/>
        <v>0</v>
      </c>
      <c r="V48" s="190"/>
      <c r="W48" s="190"/>
      <c r="X48" s="190">
        <f t="shared" si="3"/>
        <v>0</v>
      </c>
      <c r="Y48" s="191"/>
      <c r="Z48" s="192"/>
      <c r="AA48" s="110" t="str">
        <f t="shared" si="4"/>
        <v/>
      </c>
      <c r="AB48" s="109" t="str">
        <f t="shared" si="5"/>
        <v/>
      </c>
      <c r="AC48" s="193" t="str">
        <f t="shared" si="6"/>
        <v xml:space="preserve"> </v>
      </c>
      <c r="AD48" s="194" t="str">
        <f t="shared" si="7"/>
        <v xml:space="preserve"> </v>
      </c>
      <c r="AE48" s="195" t="str">
        <f t="shared" si="8"/>
        <v xml:space="preserve"> </v>
      </c>
      <c r="AF48" s="196"/>
      <c r="AG48" s="106" t="str">
        <f t="shared" si="9"/>
        <v>ok</v>
      </c>
      <c r="AH48" s="196"/>
      <c r="AI48" s="197" t="s">
        <v>1091</v>
      </c>
      <c r="AJ48" s="197" t="s">
        <v>1966</v>
      </c>
      <c r="AK48" s="198"/>
      <c r="AL48" s="198" t="s">
        <v>53</v>
      </c>
      <c r="AM48" s="198" t="s">
        <v>649</v>
      </c>
      <c r="AN48" s="198" t="s">
        <v>1092</v>
      </c>
      <c r="AO48" s="197" t="s">
        <v>1093</v>
      </c>
      <c r="AP48" s="198" t="s">
        <v>1094</v>
      </c>
      <c r="AQ48" s="198">
        <v>25874008</v>
      </c>
      <c r="AR48" s="198" t="s">
        <v>62</v>
      </c>
      <c r="AS48" s="198" t="s">
        <v>361</v>
      </c>
    </row>
    <row r="49" spans="1:45" ht="22.5" customHeight="1" x14ac:dyDescent="0.25">
      <c r="A49" s="105"/>
      <c r="B49" s="102">
        <v>45</v>
      </c>
      <c r="C49" s="178" t="s">
        <v>172</v>
      </c>
      <c r="D49" s="111" t="s">
        <v>960</v>
      </c>
      <c r="E49" s="179">
        <v>7</v>
      </c>
      <c r="F49" s="178" t="s">
        <v>1952</v>
      </c>
      <c r="G49" s="178" t="s">
        <v>75</v>
      </c>
      <c r="H49" s="179">
        <v>0</v>
      </c>
      <c r="I49" s="179">
        <v>0</v>
      </c>
      <c r="J49" s="179">
        <v>0</v>
      </c>
      <c r="K49" s="179">
        <v>50</v>
      </c>
      <c r="L49" s="179">
        <v>54</v>
      </c>
      <c r="M49" s="179">
        <v>48</v>
      </c>
      <c r="N49" s="179">
        <v>152</v>
      </c>
      <c r="O49" s="109">
        <v>7</v>
      </c>
      <c r="P49" s="100"/>
      <c r="Q49" s="190"/>
      <c r="R49" s="190">
        <f t="shared" si="1"/>
        <v>0</v>
      </c>
      <c r="S49" s="190"/>
      <c r="T49" s="190"/>
      <c r="U49" s="109">
        <f t="shared" si="2"/>
        <v>0</v>
      </c>
      <c r="V49" s="190"/>
      <c r="W49" s="190"/>
      <c r="X49" s="190">
        <f t="shared" si="3"/>
        <v>0</v>
      </c>
      <c r="Y49" s="191"/>
      <c r="Z49" s="192"/>
      <c r="AA49" s="110" t="str">
        <f t="shared" si="4"/>
        <v/>
      </c>
      <c r="AB49" s="109" t="str">
        <f t="shared" si="5"/>
        <v/>
      </c>
      <c r="AC49" s="193" t="str">
        <f t="shared" si="6"/>
        <v xml:space="preserve"> </v>
      </c>
      <c r="AD49" s="194" t="str">
        <f t="shared" si="7"/>
        <v xml:space="preserve"> </v>
      </c>
      <c r="AE49" s="195" t="str">
        <f t="shared" si="8"/>
        <v xml:space="preserve"> </v>
      </c>
      <c r="AF49" s="196"/>
      <c r="AG49" s="106" t="str">
        <f t="shared" si="9"/>
        <v>ok</v>
      </c>
      <c r="AH49" s="196"/>
      <c r="AI49" s="197" t="s">
        <v>173</v>
      </c>
      <c r="AJ49" s="197" t="s">
        <v>172</v>
      </c>
      <c r="AK49" s="198"/>
      <c r="AL49" s="198" t="s">
        <v>53</v>
      </c>
      <c r="AM49" s="198" t="s">
        <v>1096</v>
      </c>
      <c r="AN49" s="198" t="s">
        <v>174</v>
      </c>
      <c r="AO49" s="197" t="s">
        <v>1095</v>
      </c>
      <c r="AP49" s="198" t="s">
        <v>1097</v>
      </c>
      <c r="AQ49" s="198">
        <v>24523123</v>
      </c>
      <c r="AR49" s="198" t="s">
        <v>75</v>
      </c>
      <c r="AS49" s="198" t="s">
        <v>175</v>
      </c>
    </row>
    <row r="50" spans="1:45" ht="22.5" customHeight="1" x14ac:dyDescent="0.25">
      <c r="A50" s="111"/>
      <c r="B50" s="102">
        <v>46</v>
      </c>
      <c r="C50" s="178" t="s">
        <v>439</v>
      </c>
      <c r="D50" s="111" t="s">
        <v>960</v>
      </c>
      <c r="E50" s="179">
        <v>11</v>
      </c>
      <c r="F50" s="178" t="s">
        <v>1952</v>
      </c>
      <c r="G50" s="178" t="s">
        <v>90</v>
      </c>
      <c r="H50" s="179">
        <v>22</v>
      </c>
      <c r="I50" s="179">
        <v>34</v>
      </c>
      <c r="J50" s="179">
        <v>33</v>
      </c>
      <c r="K50" s="179">
        <v>35</v>
      </c>
      <c r="L50" s="179">
        <v>29</v>
      </c>
      <c r="M50" s="179">
        <v>33</v>
      </c>
      <c r="N50" s="179">
        <v>186</v>
      </c>
      <c r="O50" s="109">
        <v>5</v>
      </c>
      <c r="P50" s="100"/>
      <c r="Q50" s="190"/>
      <c r="R50" s="190">
        <f t="shared" si="1"/>
        <v>0</v>
      </c>
      <c r="S50" s="190"/>
      <c r="T50" s="190"/>
      <c r="U50" s="109">
        <f t="shared" si="2"/>
        <v>0</v>
      </c>
      <c r="V50" s="190"/>
      <c r="W50" s="190"/>
      <c r="X50" s="190">
        <f t="shared" si="3"/>
        <v>0</v>
      </c>
      <c r="Y50" s="191"/>
      <c r="Z50" s="192"/>
      <c r="AA50" s="110" t="str">
        <f t="shared" si="4"/>
        <v/>
      </c>
      <c r="AB50" s="109" t="str">
        <f t="shared" si="5"/>
        <v/>
      </c>
      <c r="AC50" s="193" t="str">
        <f t="shared" si="6"/>
        <v xml:space="preserve"> </v>
      </c>
      <c r="AD50" s="194" t="str">
        <f t="shared" si="7"/>
        <v xml:space="preserve"> </v>
      </c>
      <c r="AE50" s="195" t="str">
        <f t="shared" si="8"/>
        <v xml:space="preserve"> </v>
      </c>
      <c r="AF50" s="196"/>
      <c r="AG50" s="106" t="str">
        <f t="shared" si="9"/>
        <v>ok</v>
      </c>
      <c r="AH50" s="196"/>
      <c r="AI50" s="197" t="s">
        <v>440</v>
      </c>
      <c r="AJ50" s="197" t="s">
        <v>439</v>
      </c>
      <c r="AK50" s="198"/>
      <c r="AL50" s="198"/>
      <c r="AM50" s="198" t="s">
        <v>928</v>
      </c>
      <c r="AN50" s="198" t="s">
        <v>918</v>
      </c>
      <c r="AO50" s="197" t="s">
        <v>1098</v>
      </c>
      <c r="AP50" s="198" t="s">
        <v>1099</v>
      </c>
      <c r="AQ50" s="198">
        <v>22824739</v>
      </c>
      <c r="AR50" s="198" t="s">
        <v>90</v>
      </c>
      <c r="AS50" s="198" t="s">
        <v>441</v>
      </c>
    </row>
    <row r="51" spans="1:45" ht="22.5" customHeight="1" x14ac:dyDescent="0.25">
      <c r="A51" s="105"/>
      <c r="B51" s="102">
        <v>47</v>
      </c>
      <c r="C51" s="178" t="s">
        <v>390</v>
      </c>
      <c r="D51" s="111" t="s">
        <v>960</v>
      </c>
      <c r="E51" s="179">
        <v>6</v>
      </c>
      <c r="F51" s="178" t="s">
        <v>1955</v>
      </c>
      <c r="G51" s="178" t="s">
        <v>90</v>
      </c>
      <c r="H51" s="179">
        <v>0</v>
      </c>
      <c r="I51" s="179">
        <v>0</v>
      </c>
      <c r="J51" s="179">
        <v>0</v>
      </c>
      <c r="K51" s="179">
        <v>46</v>
      </c>
      <c r="L51" s="179">
        <v>40</v>
      </c>
      <c r="M51" s="179">
        <v>48</v>
      </c>
      <c r="N51" s="179">
        <v>134</v>
      </c>
      <c r="O51" s="109">
        <v>5</v>
      </c>
      <c r="P51" s="100"/>
      <c r="Q51" s="190"/>
      <c r="R51" s="190">
        <f t="shared" si="1"/>
        <v>0</v>
      </c>
      <c r="S51" s="190"/>
      <c r="T51" s="190"/>
      <c r="U51" s="109">
        <f t="shared" si="2"/>
        <v>0</v>
      </c>
      <c r="V51" s="190"/>
      <c r="W51" s="190"/>
      <c r="X51" s="190">
        <f t="shared" si="3"/>
        <v>0</v>
      </c>
      <c r="Y51" s="191"/>
      <c r="Z51" s="192"/>
      <c r="AA51" s="110" t="str">
        <f t="shared" si="4"/>
        <v/>
      </c>
      <c r="AB51" s="109" t="str">
        <f t="shared" si="5"/>
        <v/>
      </c>
      <c r="AC51" s="193" t="str">
        <f t="shared" si="6"/>
        <v xml:space="preserve"> </v>
      </c>
      <c r="AD51" s="194" t="str">
        <f t="shared" si="7"/>
        <v xml:space="preserve"> </v>
      </c>
      <c r="AE51" s="195" t="str">
        <f t="shared" si="8"/>
        <v xml:space="preserve"> </v>
      </c>
      <c r="AF51" s="196"/>
      <c r="AG51" s="106" t="str">
        <f t="shared" si="9"/>
        <v>ok</v>
      </c>
      <c r="AH51" s="196"/>
      <c r="AI51" s="197" t="s">
        <v>391</v>
      </c>
      <c r="AJ51" s="197" t="s">
        <v>390</v>
      </c>
      <c r="AK51" s="198"/>
      <c r="AL51" s="198"/>
      <c r="AM51" s="198" t="s">
        <v>1221</v>
      </c>
      <c r="AN51" s="198" t="s">
        <v>392</v>
      </c>
      <c r="AO51" s="197" t="s">
        <v>1100</v>
      </c>
      <c r="AP51" s="198" t="s">
        <v>1101</v>
      </c>
      <c r="AQ51" s="198">
        <v>22378861</v>
      </c>
      <c r="AR51" s="198" t="s">
        <v>90</v>
      </c>
      <c r="AS51" s="198" t="s">
        <v>393</v>
      </c>
    </row>
    <row r="52" spans="1:45" ht="22.5" customHeight="1" x14ac:dyDescent="0.25">
      <c r="A52" s="111"/>
      <c r="B52" s="102">
        <v>48</v>
      </c>
      <c r="C52" s="178" t="s">
        <v>313</v>
      </c>
      <c r="D52" s="111" t="s">
        <v>960</v>
      </c>
      <c r="E52" s="179">
        <v>3</v>
      </c>
      <c r="F52" s="178" t="s">
        <v>1952</v>
      </c>
      <c r="G52" s="178" t="s">
        <v>62</v>
      </c>
      <c r="H52" s="179">
        <v>9</v>
      </c>
      <c r="I52" s="179">
        <v>6</v>
      </c>
      <c r="J52" s="179">
        <v>3</v>
      </c>
      <c r="K52" s="179">
        <v>9</v>
      </c>
      <c r="L52" s="179">
        <v>10</v>
      </c>
      <c r="M52" s="179">
        <v>8</v>
      </c>
      <c r="N52" s="179">
        <v>45</v>
      </c>
      <c r="O52" s="109">
        <v>3</v>
      </c>
      <c r="P52" s="100"/>
      <c r="Q52" s="190"/>
      <c r="R52" s="190">
        <f t="shared" si="1"/>
        <v>0</v>
      </c>
      <c r="S52" s="190"/>
      <c r="T52" s="190"/>
      <c r="U52" s="109">
        <f t="shared" si="2"/>
        <v>0</v>
      </c>
      <c r="V52" s="190"/>
      <c r="W52" s="190"/>
      <c r="X52" s="190">
        <f t="shared" si="3"/>
        <v>0</v>
      </c>
      <c r="Y52" s="191"/>
      <c r="Z52" s="192"/>
      <c r="AA52" s="110" t="str">
        <f t="shared" si="4"/>
        <v/>
      </c>
      <c r="AB52" s="109" t="str">
        <f t="shared" si="5"/>
        <v/>
      </c>
      <c r="AC52" s="193" t="str">
        <f t="shared" si="6"/>
        <v xml:space="preserve"> </v>
      </c>
      <c r="AD52" s="194" t="str">
        <f t="shared" si="7"/>
        <v xml:space="preserve"> </v>
      </c>
      <c r="AE52" s="195" t="str">
        <f t="shared" si="8"/>
        <v xml:space="preserve"> </v>
      </c>
      <c r="AF52" s="196"/>
      <c r="AG52" s="106" t="str">
        <f t="shared" si="9"/>
        <v>ok</v>
      </c>
      <c r="AH52" s="196"/>
      <c r="AI52" s="197" t="s">
        <v>314</v>
      </c>
      <c r="AJ52" s="197" t="s">
        <v>313</v>
      </c>
      <c r="AK52" s="198"/>
      <c r="AL52" s="198" t="s">
        <v>53</v>
      </c>
      <c r="AM52" s="198" t="s">
        <v>1837</v>
      </c>
      <c r="AN52" s="198" t="s">
        <v>315</v>
      </c>
      <c r="AO52" s="197" t="s">
        <v>1102</v>
      </c>
      <c r="AP52" s="198" t="s">
        <v>1103</v>
      </c>
      <c r="AQ52" s="198">
        <v>25952471</v>
      </c>
      <c r="AR52" s="198" t="s">
        <v>62</v>
      </c>
      <c r="AS52" s="198" t="s">
        <v>316</v>
      </c>
    </row>
    <row r="53" spans="1:45" ht="22.5" customHeight="1" x14ac:dyDescent="0.25">
      <c r="A53" s="105"/>
      <c r="B53" s="102">
        <v>49</v>
      </c>
      <c r="C53" s="178" t="s">
        <v>549</v>
      </c>
      <c r="D53" s="111" t="s">
        <v>960</v>
      </c>
      <c r="E53" s="179">
        <v>2</v>
      </c>
      <c r="F53" s="178" t="s">
        <v>1952</v>
      </c>
      <c r="G53" s="178" t="s">
        <v>75</v>
      </c>
      <c r="H53" s="179">
        <v>0</v>
      </c>
      <c r="I53" s="179">
        <v>0</v>
      </c>
      <c r="J53" s="179">
        <v>0</v>
      </c>
      <c r="K53" s="179">
        <v>2</v>
      </c>
      <c r="L53" s="179">
        <v>4</v>
      </c>
      <c r="M53" s="179">
        <v>0</v>
      </c>
      <c r="N53" s="179">
        <v>6</v>
      </c>
      <c r="O53" s="109">
        <v>3</v>
      </c>
      <c r="P53" s="100"/>
      <c r="Q53" s="190"/>
      <c r="R53" s="190">
        <f t="shared" si="1"/>
        <v>0</v>
      </c>
      <c r="S53" s="190"/>
      <c r="T53" s="190"/>
      <c r="U53" s="109">
        <f t="shared" si="2"/>
        <v>0</v>
      </c>
      <c r="V53" s="190"/>
      <c r="W53" s="190"/>
      <c r="X53" s="190">
        <f t="shared" si="3"/>
        <v>0</v>
      </c>
      <c r="Y53" s="191"/>
      <c r="Z53" s="192"/>
      <c r="AA53" s="110" t="str">
        <f t="shared" si="4"/>
        <v/>
      </c>
      <c r="AB53" s="109" t="str">
        <f t="shared" si="5"/>
        <v/>
      </c>
      <c r="AC53" s="193" t="str">
        <f t="shared" si="6"/>
        <v xml:space="preserve"> </v>
      </c>
      <c r="AD53" s="194" t="str">
        <f t="shared" si="7"/>
        <v xml:space="preserve"> </v>
      </c>
      <c r="AE53" s="195" t="str">
        <f t="shared" si="8"/>
        <v xml:space="preserve"> </v>
      </c>
      <c r="AF53" s="196"/>
      <c r="AG53" s="106" t="str">
        <f t="shared" si="9"/>
        <v>ok</v>
      </c>
      <c r="AH53" s="196"/>
      <c r="AI53" s="197" t="s">
        <v>550</v>
      </c>
      <c r="AJ53" s="197" t="s">
        <v>549</v>
      </c>
      <c r="AK53" s="198"/>
      <c r="AL53" s="198"/>
      <c r="AM53" s="198" t="s">
        <v>2075</v>
      </c>
      <c r="AN53" s="198" t="s">
        <v>551</v>
      </c>
      <c r="AO53" s="197" t="s">
        <v>1104</v>
      </c>
      <c r="AP53" s="198" t="s">
        <v>1105</v>
      </c>
      <c r="AQ53" s="198">
        <v>24432344</v>
      </c>
      <c r="AR53" s="198" t="s">
        <v>75</v>
      </c>
      <c r="AS53" s="198" t="s">
        <v>552</v>
      </c>
    </row>
    <row r="54" spans="1:45" ht="22.5" customHeight="1" x14ac:dyDescent="0.25">
      <c r="A54" s="111"/>
      <c r="B54" s="102">
        <v>50</v>
      </c>
      <c r="C54" s="178" t="s">
        <v>702</v>
      </c>
      <c r="D54" s="111" t="s">
        <v>960</v>
      </c>
      <c r="E54" s="179">
        <v>6</v>
      </c>
      <c r="F54" s="178" t="s">
        <v>1952</v>
      </c>
      <c r="G54" s="178" t="s">
        <v>90</v>
      </c>
      <c r="H54" s="179">
        <v>18</v>
      </c>
      <c r="I54" s="179">
        <v>12</v>
      </c>
      <c r="J54" s="179">
        <v>15</v>
      </c>
      <c r="K54" s="179">
        <v>17</v>
      </c>
      <c r="L54" s="179">
        <v>18</v>
      </c>
      <c r="M54" s="179">
        <v>13</v>
      </c>
      <c r="N54" s="179">
        <v>93</v>
      </c>
      <c r="O54" s="109">
        <v>3</v>
      </c>
      <c r="P54" s="100"/>
      <c r="Q54" s="190"/>
      <c r="R54" s="190">
        <f t="shared" si="1"/>
        <v>0</v>
      </c>
      <c r="S54" s="190"/>
      <c r="T54" s="190"/>
      <c r="U54" s="109">
        <f t="shared" si="2"/>
        <v>0</v>
      </c>
      <c r="V54" s="190"/>
      <c r="W54" s="190"/>
      <c r="X54" s="190">
        <f t="shared" si="3"/>
        <v>0</v>
      </c>
      <c r="Y54" s="191"/>
      <c r="Z54" s="192"/>
      <c r="AA54" s="110" t="str">
        <f t="shared" si="4"/>
        <v/>
      </c>
      <c r="AB54" s="109" t="str">
        <f t="shared" si="5"/>
        <v/>
      </c>
      <c r="AC54" s="193" t="str">
        <f t="shared" si="6"/>
        <v xml:space="preserve"> </v>
      </c>
      <c r="AD54" s="194" t="str">
        <f t="shared" si="7"/>
        <v xml:space="preserve"> </v>
      </c>
      <c r="AE54" s="195" t="str">
        <f t="shared" si="8"/>
        <v xml:space="preserve"> </v>
      </c>
      <c r="AF54" s="196"/>
      <c r="AG54" s="106" t="str">
        <f t="shared" si="9"/>
        <v>ok</v>
      </c>
      <c r="AH54" s="196"/>
      <c r="AI54" s="197" t="s">
        <v>703</v>
      </c>
      <c r="AJ54" s="197" t="s">
        <v>702</v>
      </c>
      <c r="AK54" s="198"/>
      <c r="AL54" s="198" t="s">
        <v>53</v>
      </c>
      <c r="AM54" s="198" t="s">
        <v>704</v>
      </c>
      <c r="AN54" s="198" t="s">
        <v>1106</v>
      </c>
      <c r="AO54" s="197" t="s">
        <v>1107</v>
      </c>
      <c r="AP54" s="198" t="s">
        <v>1108</v>
      </c>
      <c r="AQ54" s="198">
        <v>22524902</v>
      </c>
      <c r="AR54" s="198" t="s">
        <v>90</v>
      </c>
      <c r="AS54" s="198" t="s">
        <v>705</v>
      </c>
    </row>
    <row r="55" spans="1:45" ht="22.5" customHeight="1" x14ac:dyDescent="0.25">
      <c r="A55" s="105"/>
      <c r="B55" s="102">
        <v>51</v>
      </c>
      <c r="C55" s="178" t="s">
        <v>1967</v>
      </c>
      <c r="D55" s="111" t="s">
        <v>960</v>
      </c>
      <c r="E55" s="179">
        <v>7</v>
      </c>
      <c r="F55" s="178" t="s">
        <v>1952</v>
      </c>
      <c r="G55" s="178" t="s">
        <v>75</v>
      </c>
      <c r="H55" s="179">
        <v>23</v>
      </c>
      <c r="I55" s="179">
        <v>25</v>
      </c>
      <c r="J55" s="179">
        <v>28</v>
      </c>
      <c r="K55" s="179">
        <v>10</v>
      </c>
      <c r="L55" s="179">
        <v>16</v>
      </c>
      <c r="M55" s="179">
        <v>25</v>
      </c>
      <c r="N55" s="179">
        <v>127</v>
      </c>
      <c r="O55" s="109">
        <v>3</v>
      </c>
      <c r="P55" s="100"/>
      <c r="Q55" s="190"/>
      <c r="R55" s="190">
        <f t="shared" si="1"/>
        <v>0</v>
      </c>
      <c r="S55" s="190"/>
      <c r="T55" s="190"/>
      <c r="U55" s="109">
        <f t="shared" si="2"/>
        <v>0</v>
      </c>
      <c r="V55" s="190"/>
      <c r="W55" s="190"/>
      <c r="X55" s="190">
        <f t="shared" si="3"/>
        <v>0</v>
      </c>
      <c r="Y55" s="191"/>
      <c r="Z55" s="192"/>
      <c r="AA55" s="110" t="str">
        <f t="shared" si="4"/>
        <v/>
      </c>
      <c r="AB55" s="109" t="str">
        <f t="shared" si="5"/>
        <v/>
      </c>
      <c r="AC55" s="193" t="str">
        <f t="shared" si="6"/>
        <v xml:space="preserve"> </v>
      </c>
      <c r="AD55" s="194" t="str">
        <f t="shared" si="7"/>
        <v xml:space="preserve"> </v>
      </c>
      <c r="AE55" s="195" t="str">
        <f t="shared" si="8"/>
        <v xml:space="preserve"> </v>
      </c>
      <c r="AF55" s="196"/>
      <c r="AG55" s="106" t="str">
        <f t="shared" si="9"/>
        <v>ok</v>
      </c>
      <c r="AH55" s="196"/>
      <c r="AI55" s="197" t="s">
        <v>1109</v>
      </c>
      <c r="AJ55" s="197" t="s">
        <v>1967</v>
      </c>
      <c r="AK55" s="198"/>
      <c r="AL55" s="198" t="s">
        <v>53</v>
      </c>
      <c r="AM55" s="198" t="s">
        <v>2076</v>
      </c>
      <c r="AN55" s="198" t="s">
        <v>1111</v>
      </c>
      <c r="AO55" s="197" t="s">
        <v>1112</v>
      </c>
      <c r="AP55" s="198" t="s">
        <v>1113</v>
      </c>
      <c r="AQ55" s="198">
        <v>24432750</v>
      </c>
      <c r="AR55" s="198" t="s">
        <v>75</v>
      </c>
      <c r="AS55" s="198" t="s">
        <v>346</v>
      </c>
    </row>
    <row r="56" spans="1:45" ht="22.5" customHeight="1" x14ac:dyDescent="0.25">
      <c r="A56" s="111"/>
      <c r="B56" s="102">
        <v>52</v>
      </c>
      <c r="C56" s="178" t="s">
        <v>429</v>
      </c>
      <c r="D56" s="111" t="s">
        <v>960</v>
      </c>
      <c r="E56" s="179">
        <v>7</v>
      </c>
      <c r="F56" s="178" t="s">
        <v>1952</v>
      </c>
      <c r="G56" s="178" t="s">
        <v>90</v>
      </c>
      <c r="H56" s="179">
        <v>13</v>
      </c>
      <c r="I56" s="179">
        <v>14</v>
      </c>
      <c r="J56" s="179">
        <v>14</v>
      </c>
      <c r="K56" s="179">
        <v>27</v>
      </c>
      <c r="L56" s="179">
        <v>9</v>
      </c>
      <c r="M56" s="179">
        <v>15</v>
      </c>
      <c r="N56" s="179">
        <v>92</v>
      </c>
      <c r="O56" s="109">
        <v>3</v>
      </c>
      <c r="P56" s="100"/>
      <c r="Q56" s="190"/>
      <c r="R56" s="190">
        <f t="shared" si="1"/>
        <v>0</v>
      </c>
      <c r="S56" s="190"/>
      <c r="T56" s="190"/>
      <c r="U56" s="109">
        <f t="shared" si="2"/>
        <v>0</v>
      </c>
      <c r="V56" s="190"/>
      <c r="W56" s="190"/>
      <c r="X56" s="190">
        <f t="shared" si="3"/>
        <v>0</v>
      </c>
      <c r="Y56" s="191"/>
      <c r="Z56" s="192"/>
      <c r="AA56" s="110" t="str">
        <f t="shared" si="4"/>
        <v/>
      </c>
      <c r="AB56" s="109" t="str">
        <f t="shared" si="5"/>
        <v/>
      </c>
      <c r="AC56" s="193" t="str">
        <f t="shared" si="6"/>
        <v xml:space="preserve"> </v>
      </c>
      <c r="AD56" s="194" t="str">
        <f t="shared" si="7"/>
        <v xml:space="preserve"> </v>
      </c>
      <c r="AE56" s="195" t="str">
        <f t="shared" si="8"/>
        <v xml:space="preserve"> </v>
      </c>
      <c r="AF56" s="196"/>
      <c r="AG56" s="106" t="str">
        <f t="shared" si="9"/>
        <v>ok</v>
      </c>
      <c r="AH56" s="196"/>
      <c r="AI56" s="197" t="s">
        <v>430</v>
      </c>
      <c r="AJ56" s="197" t="s">
        <v>429</v>
      </c>
      <c r="AK56" s="198"/>
      <c r="AL56" s="198" t="s">
        <v>53</v>
      </c>
      <c r="AM56" s="198" t="s">
        <v>2077</v>
      </c>
      <c r="AN56" s="198" t="s">
        <v>431</v>
      </c>
      <c r="AO56" s="197" t="s">
        <v>1114</v>
      </c>
      <c r="AP56" s="198" t="s">
        <v>1115</v>
      </c>
      <c r="AQ56" s="198">
        <v>22455149</v>
      </c>
      <c r="AR56" s="198" t="s">
        <v>90</v>
      </c>
      <c r="AS56" s="198" t="s">
        <v>432</v>
      </c>
    </row>
    <row r="57" spans="1:45" ht="22.5" customHeight="1" x14ac:dyDescent="0.25">
      <c r="A57" s="105"/>
      <c r="B57" s="102">
        <v>53</v>
      </c>
      <c r="C57" s="178" t="s">
        <v>706</v>
      </c>
      <c r="D57" s="111" t="s">
        <v>960</v>
      </c>
      <c r="E57" s="179">
        <v>2</v>
      </c>
      <c r="F57" s="178" t="s">
        <v>1952</v>
      </c>
      <c r="G57" s="178" t="s">
        <v>90</v>
      </c>
      <c r="H57" s="179">
        <v>0</v>
      </c>
      <c r="I57" s="179">
        <v>6</v>
      </c>
      <c r="J57" s="179">
        <v>3</v>
      </c>
      <c r="K57" s="179">
        <v>4</v>
      </c>
      <c r="L57" s="179">
        <v>6</v>
      </c>
      <c r="M57" s="179">
        <v>5</v>
      </c>
      <c r="N57" s="179">
        <v>24</v>
      </c>
      <c r="O57" s="109">
        <v>3</v>
      </c>
      <c r="P57" s="100"/>
      <c r="Q57" s="190"/>
      <c r="R57" s="190">
        <f t="shared" si="1"/>
        <v>0</v>
      </c>
      <c r="S57" s="190"/>
      <c r="T57" s="190"/>
      <c r="U57" s="109">
        <f t="shared" si="2"/>
        <v>0</v>
      </c>
      <c r="V57" s="190"/>
      <c r="W57" s="190"/>
      <c r="X57" s="190">
        <f t="shared" si="3"/>
        <v>0</v>
      </c>
      <c r="Y57" s="191"/>
      <c r="Z57" s="192"/>
      <c r="AA57" s="110" t="str">
        <f t="shared" si="4"/>
        <v/>
      </c>
      <c r="AB57" s="109" t="str">
        <f t="shared" si="5"/>
        <v/>
      </c>
      <c r="AC57" s="193" t="str">
        <f t="shared" si="6"/>
        <v xml:space="preserve"> </v>
      </c>
      <c r="AD57" s="194" t="str">
        <f t="shared" si="7"/>
        <v xml:space="preserve"> </v>
      </c>
      <c r="AE57" s="195" t="str">
        <f t="shared" si="8"/>
        <v xml:space="preserve"> </v>
      </c>
      <c r="AF57" s="196"/>
      <c r="AG57" s="106" t="str">
        <f t="shared" si="9"/>
        <v>ok</v>
      </c>
      <c r="AH57" s="196"/>
      <c r="AI57" s="197" t="s">
        <v>707</v>
      </c>
      <c r="AJ57" s="197" t="s">
        <v>706</v>
      </c>
      <c r="AK57" s="198"/>
      <c r="AL57" s="198"/>
      <c r="AM57" s="198" t="s">
        <v>708</v>
      </c>
      <c r="AN57" s="198" t="s">
        <v>1116</v>
      </c>
      <c r="AO57" s="197" t="s">
        <v>1117</v>
      </c>
      <c r="AP57" s="198" t="s">
        <v>1118</v>
      </c>
      <c r="AQ57" s="198">
        <v>22543787</v>
      </c>
      <c r="AR57" s="198" t="s">
        <v>90</v>
      </c>
      <c r="AS57" s="198" t="s">
        <v>709</v>
      </c>
    </row>
    <row r="58" spans="1:45" ht="22.5" customHeight="1" x14ac:dyDescent="0.25">
      <c r="A58" s="111"/>
      <c r="B58" s="102">
        <v>54</v>
      </c>
      <c r="C58" s="178" t="s">
        <v>826</v>
      </c>
      <c r="D58" s="111" t="s">
        <v>960</v>
      </c>
      <c r="E58" s="179">
        <v>3</v>
      </c>
      <c r="F58" s="178" t="s">
        <v>1952</v>
      </c>
      <c r="G58" s="178" t="s">
        <v>72</v>
      </c>
      <c r="H58" s="179">
        <v>4</v>
      </c>
      <c r="I58" s="179">
        <v>5</v>
      </c>
      <c r="J58" s="179">
        <v>4</v>
      </c>
      <c r="K58" s="179">
        <v>3</v>
      </c>
      <c r="L58" s="179">
        <v>6</v>
      </c>
      <c r="M58" s="179">
        <v>10</v>
      </c>
      <c r="N58" s="179">
        <v>32</v>
      </c>
      <c r="O58" s="109">
        <v>3</v>
      </c>
      <c r="P58" s="100"/>
      <c r="Q58" s="190"/>
      <c r="R58" s="190">
        <f t="shared" si="1"/>
        <v>0</v>
      </c>
      <c r="S58" s="190"/>
      <c r="T58" s="190"/>
      <c r="U58" s="109">
        <f t="shared" si="2"/>
        <v>0</v>
      </c>
      <c r="V58" s="190"/>
      <c r="W58" s="190"/>
      <c r="X58" s="190">
        <f t="shared" si="3"/>
        <v>0</v>
      </c>
      <c r="Y58" s="191"/>
      <c r="Z58" s="192"/>
      <c r="AA58" s="110" t="str">
        <f t="shared" si="4"/>
        <v/>
      </c>
      <c r="AB58" s="109" t="str">
        <f t="shared" si="5"/>
        <v/>
      </c>
      <c r="AC58" s="193" t="str">
        <f t="shared" si="6"/>
        <v xml:space="preserve"> </v>
      </c>
      <c r="AD58" s="194" t="str">
        <f t="shared" si="7"/>
        <v xml:space="preserve"> </v>
      </c>
      <c r="AE58" s="195" t="str">
        <f t="shared" si="8"/>
        <v xml:space="preserve"> </v>
      </c>
      <c r="AF58" s="196"/>
      <c r="AG58" s="106" t="str">
        <f t="shared" si="9"/>
        <v>ok</v>
      </c>
      <c r="AH58" s="196"/>
      <c r="AI58" s="197" t="s">
        <v>827</v>
      </c>
      <c r="AJ58" s="197" t="s">
        <v>826</v>
      </c>
      <c r="AK58" s="198"/>
      <c r="AL58" s="198" t="s">
        <v>53</v>
      </c>
      <c r="AM58" s="198" t="s">
        <v>852</v>
      </c>
      <c r="AN58" s="198" t="s">
        <v>1119</v>
      </c>
      <c r="AO58" s="197" t="s">
        <v>1120</v>
      </c>
      <c r="AP58" s="198" t="s">
        <v>1121</v>
      </c>
      <c r="AQ58" s="198">
        <v>26422668</v>
      </c>
      <c r="AR58" s="198" t="s">
        <v>72</v>
      </c>
      <c r="AS58" s="198" t="s">
        <v>828</v>
      </c>
    </row>
    <row r="59" spans="1:45" ht="22.5" customHeight="1" x14ac:dyDescent="0.25">
      <c r="A59" s="105"/>
      <c r="B59" s="102">
        <v>55</v>
      </c>
      <c r="C59" s="178" t="s">
        <v>553</v>
      </c>
      <c r="D59" s="111" t="s">
        <v>960</v>
      </c>
      <c r="E59" s="179">
        <v>3</v>
      </c>
      <c r="F59" s="178" t="s">
        <v>1952</v>
      </c>
      <c r="G59" s="178" t="s">
        <v>75</v>
      </c>
      <c r="H59" s="179">
        <v>8</v>
      </c>
      <c r="I59" s="179">
        <v>3</v>
      </c>
      <c r="J59" s="179">
        <v>9</v>
      </c>
      <c r="K59" s="179">
        <v>10</v>
      </c>
      <c r="L59" s="179">
        <v>2</v>
      </c>
      <c r="M59" s="179">
        <v>6</v>
      </c>
      <c r="N59" s="179">
        <v>38</v>
      </c>
      <c r="O59" s="109">
        <v>3</v>
      </c>
      <c r="P59" s="100"/>
      <c r="Q59" s="190"/>
      <c r="R59" s="190">
        <f t="shared" si="1"/>
        <v>0</v>
      </c>
      <c r="S59" s="190"/>
      <c r="T59" s="190"/>
      <c r="U59" s="109">
        <f t="shared" si="2"/>
        <v>0</v>
      </c>
      <c r="V59" s="190"/>
      <c r="W59" s="190"/>
      <c r="X59" s="190">
        <f t="shared" si="3"/>
        <v>0</v>
      </c>
      <c r="Y59" s="191"/>
      <c r="Z59" s="192"/>
      <c r="AA59" s="110" t="str">
        <f t="shared" si="4"/>
        <v/>
      </c>
      <c r="AB59" s="109" t="str">
        <f t="shared" si="5"/>
        <v/>
      </c>
      <c r="AC59" s="193" t="str">
        <f t="shared" si="6"/>
        <v xml:space="preserve"> </v>
      </c>
      <c r="AD59" s="194" t="str">
        <f t="shared" si="7"/>
        <v xml:space="preserve"> </v>
      </c>
      <c r="AE59" s="195" t="str">
        <f t="shared" si="8"/>
        <v xml:space="preserve"> </v>
      </c>
      <c r="AF59" s="196"/>
      <c r="AG59" s="106" t="str">
        <f t="shared" si="9"/>
        <v>ok</v>
      </c>
      <c r="AH59" s="196"/>
      <c r="AI59" s="197" t="s">
        <v>554</v>
      </c>
      <c r="AJ59" s="197" t="s">
        <v>553</v>
      </c>
      <c r="AK59" s="198"/>
      <c r="AL59" s="198"/>
      <c r="AM59" s="198" t="s">
        <v>1122</v>
      </c>
      <c r="AN59" s="198" t="s">
        <v>555</v>
      </c>
      <c r="AO59" s="197" t="s">
        <v>1123</v>
      </c>
      <c r="AP59" s="198" t="s">
        <v>1124</v>
      </c>
      <c r="AQ59" s="198">
        <v>24811211</v>
      </c>
      <c r="AR59" s="198" t="s">
        <v>75</v>
      </c>
      <c r="AS59" s="198" t="s">
        <v>556</v>
      </c>
    </row>
    <row r="60" spans="1:45" ht="22.5" customHeight="1" x14ac:dyDescent="0.25">
      <c r="A60" s="111"/>
      <c r="B60" s="102">
        <v>56</v>
      </c>
      <c r="C60" s="178" t="s">
        <v>1968</v>
      </c>
      <c r="D60" s="111" t="s">
        <v>960</v>
      </c>
      <c r="E60" s="179">
        <v>5</v>
      </c>
      <c r="F60" s="178" t="s">
        <v>1952</v>
      </c>
      <c r="G60" s="178" t="s">
        <v>90</v>
      </c>
      <c r="H60" s="179">
        <v>0</v>
      </c>
      <c r="I60" s="179">
        <v>0</v>
      </c>
      <c r="J60" s="179">
        <v>0</v>
      </c>
      <c r="K60" s="179">
        <v>44</v>
      </c>
      <c r="L60" s="179">
        <v>35</v>
      </c>
      <c r="M60" s="179">
        <v>22</v>
      </c>
      <c r="N60" s="179">
        <v>101</v>
      </c>
      <c r="O60" s="109">
        <v>5</v>
      </c>
      <c r="P60" s="100"/>
      <c r="Q60" s="190"/>
      <c r="R60" s="190">
        <f t="shared" si="1"/>
        <v>0</v>
      </c>
      <c r="S60" s="190"/>
      <c r="T60" s="190"/>
      <c r="U60" s="109">
        <f t="shared" si="2"/>
        <v>0</v>
      </c>
      <c r="V60" s="190"/>
      <c r="W60" s="190"/>
      <c r="X60" s="190">
        <f t="shared" si="3"/>
        <v>0</v>
      </c>
      <c r="Y60" s="191"/>
      <c r="Z60" s="192"/>
      <c r="AA60" s="110" t="str">
        <f t="shared" si="4"/>
        <v/>
      </c>
      <c r="AB60" s="109" t="str">
        <f t="shared" si="5"/>
        <v/>
      </c>
      <c r="AC60" s="193" t="str">
        <f t="shared" si="6"/>
        <v xml:space="preserve"> </v>
      </c>
      <c r="AD60" s="194" t="str">
        <f t="shared" si="7"/>
        <v xml:space="preserve"> </v>
      </c>
      <c r="AE60" s="195" t="str">
        <f t="shared" si="8"/>
        <v xml:space="preserve"> </v>
      </c>
      <c r="AF60" s="196"/>
      <c r="AG60" s="106" t="str">
        <f t="shared" si="9"/>
        <v>ok</v>
      </c>
      <c r="AH60" s="196"/>
      <c r="AI60" s="197" t="s">
        <v>1126</v>
      </c>
      <c r="AJ60" s="197" t="s">
        <v>1968</v>
      </c>
      <c r="AK60" s="198"/>
      <c r="AL60" s="198" t="s">
        <v>53</v>
      </c>
      <c r="AM60" s="198" t="s">
        <v>1127</v>
      </c>
      <c r="AN60" s="198" t="s">
        <v>1125</v>
      </c>
      <c r="AO60" s="197" t="s">
        <v>1062</v>
      </c>
      <c r="AP60" s="198" t="s">
        <v>1128</v>
      </c>
      <c r="AQ60" s="198">
        <v>22816133</v>
      </c>
      <c r="AR60" s="198" t="s">
        <v>90</v>
      </c>
      <c r="AS60" s="198" t="s">
        <v>710</v>
      </c>
    </row>
    <row r="61" spans="1:45" ht="22.5" customHeight="1" x14ac:dyDescent="0.25">
      <c r="A61" s="105"/>
      <c r="B61" s="102">
        <v>57</v>
      </c>
      <c r="C61" s="178" t="s">
        <v>1129</v>
      </c>
      <c r="D61" s="111" t="s">
        <v>960</v>
      </c>
      <c r="E61" s="179">
        <v>3</v>
      </c>
      <c r="F61" s="178" t="s">
        <v>1952</v>
      </c>
      <c r="G61" s="178" t="s">
        <v>62</v>
      </c>
      <c r="H61" s="179">
        <v>7</v>
      </c>
      <c r="I61" s="179">
        <v>2</v>
      </c>
      <c r="J61" s="179">
        <v>10</v>
      </c>
      <c r="K61" s="179">
        <v>5</v>
      </c>
      <c r="L61" s="179">
        <v>4</v>
      </c>
      <c r="M61" s="179">
        <v>6</v>
      </c>
      <c r="N61" s="179">
        <v>34</v>
      </c>
      <c r="O61" s="109">
        <v>3</v>
      </c>
      <c r="P61" s="100"/>
      <c r="Q61" s="190"/>
      <c r="R61" s="190">
        <f t="shared" si="1"/>
        <v>0</v>
      </c>
      <c r="S61" s="190"/>
      <c r="T61" s="190"/>
      <c r="U61" s="109">
        <f t="shared" si="2"/>
        <v>0</v>
      </c>
      <c r="V61" s="190"/>
      <c r="W61" s="190"/>
      <c r="X61" s="190">
        <f t="shared" si="3"/>
        <v>0</v>
      </c>
      <c r="Y61" s="191"/>
      <c r="Z61" s="192"/>
      <c r="AA61" s="110" t="str">
        <f t="shared" si="4"/>
        <v/>
      </c>
      <c r="AB61" s="109" t="str">
        <f t="shared" si="5"/>
        <v/>
      </c>
      <c r="AC61" s="193" t="str">
        <f t="shared" si="6"/>
        <v xml:space="preserve"> </v>
      </c>
      <c r="AD61" s="194" t="str">
        <f t="shared" si="7"/>
        <v xml:space="preserve"> </v>
      </c>
      <c r="AE61" s="195" t="str">
        <f t="shared" si="8"/>
        <v xml:space="preserve"> </v>
      </c>
      <c r="AF61" s="196"/>
      <c r="AG61" s="106" t="str">
        <f t="shared" si="9"/>
        <v>ok</v>
      </c>
      <c r="AH61" s="196"/>
      <c r="AI61" s="197" t="s">
        <v>1838</v>
      </c>
      <c r="AJ61" s="197" t="s">
        <v>1129</v>
      </c>
      <c r="AK61" s="198"/>
      <c r="AL61" s="198"/>
      <c r="AM61" s="198" t="s">
        <v>894</v>
      </c>
      <c r="AN61" s="198" t="s">
        <v>386</v>
      </c>
      <c r="AO61" s="197" t="s">
        <v>1130</v>
      </c>
      <c r="AP61" s="198" t="s">
        <v>1131</v>
      </c>
      <c r="AQ61" s="198">
        <v>25542800</v>
      </c>
      <c r="AR61" s="198" t="s">
        <v>62</v>
      </c>
      <c r="AS61" s="198" t="s">
        <v>387</v>
      </c>
    </row>
    <row r="62" spans="1:45" ht="22.5" customHeight="1" x14ac:dyDescent="0.25">
      <c r="A62" s="111"/>
      <c r="B62" s="102">
        <v>58</v>
      </c>
      <c r="C62" s="178" t="s">
        <v>711</v>
      </c>
      <c r="D62" s="111" t="s">
        <v>960</v>
      </c>
      <c r="E62" s="179">
        <v>12</v>
      </c>
      <c r="F62" s="178" t="s">
        <v>1955</v>
      </c>
      <c r="G62" s="178" t="s">
        <v>90</v>
      </c>
      <c r="H62" s="179">
        <v>40</v>
      </c>
      <c r="I62" s="179">
        <v>48</v>
      </c>
      <c r="J62" s="179">
        <v>38</v>
      </c>
      <c r="K62" s="179">
        <v>41</v>
      </c>
      <c r="L62" s="179">
        <v>29</v>
      </c>
      <c r="M62" s="179">
        <v>37</v>
      </c>
      <c r="N62" s="179">
        <v>233</v>
      </c>
      <c r="O62" s="109">
        <v>5</v>
      </c>
      <c r="P62" s="100"/>
      <c r="Q62" s="190"/>
      <c r="R62" s="190">
        <f t="shared" si="1"/>
        <v>0</v>
      </c>
      <c r="S62" s="190"/>
      <c r="T62" s="190"/>
      <c r="U62" s="109">
        <f t="shared" si="2"/>
        <v>0</v>
      </c>
      <c r="V62" s="190"/>
      <c r="W62" s="190"/>
      <c r="X62" s="190">
        <f t="shared" si="3"/>
        <v>0</v>
      </c>
      <c r="Y62" s="191"/>
      <c r="Z62" s="192"/>
      <c r="AA62" s="110" t="str">
        <f t="shared" si="4"/>
        <v/>
      </c>
      <c r="AB62" s="109" t="str">
        <f t="shared" si="5"/>
        <v/>
      </c>
      <c r="AC62" s="193" t="str">
        <f t="shared" si="6"/>
        <v xml:space="preserve"> </v>
      </c>
      <c r="AD62" s="194" t="str">
        <f t="shared" si="7"/>
        <v xml:space="preserve"> </v>
      </c>
      <c r="AE62" s="195" t="str">
        <f t="shared" si="8"/>
        <v xml:space="preserve"> </v>
      </c>
      <c r="AF62" s="196"/>
      <c r="AG62" s="106" t="str">
        <f t="shared" si="9"/>
        <v>ok</v>
      </c>
      <c r="AH62" s="196"/>
      <c r="AI62" s="197" t="s">
        <v>712</v>
      </c>
      <c r="AJ62" s="197" t="s">
        <v>711</v>
      </c>
      <c r="AK62" s="198"/>
      <c r="AL62" s="198"/>
      <c r="AM62" s="198" t="s">
        <v>713</v>
      </c>
      <c r="AN62" s="198" t="s">
        <v>1132</v>
      </c>
      <c r="AO62" s="197" t="s">
        <v>1133</v>
      </c>
      <c r="AP62" s="198" t="s">
        <v>1134</v>
      </c>
      <c r="AQ62" s="198">
        <v>22498768</v>
      </c>
      <c r="AR62" s="198" t="s">
        <v>90</v>
      </c>
      <c r="AS62" s="198" t="s">
        <v>714</v>
      </c>
    </row>
    <row r="63" spans="1:45" ht="22.5" customHeight="1" x14ac:dyDescent="0.25">
      <c r="A63" s="105"/>
      <c r="B63" s="102">
        <v>59</v>
      </c>
      <c r="C63" s="178" t="s">
        <v>234</v>
      </c>
      <c r="D63" s="111" t="s">
        <v>960</v>
      </c>
      <c r="E63" s="179">
        <v>15</v>
      </c>
      <c r="F63" s="178" t="s">
        <v>1955</v>
      </c>
      <c r="G63" s="178" t="s">
        <v>90</v>
      </c>
      <c r="H63" s="179">
        <v>42</v>
      </c>
      <c r="I63" s="179">
        <v>55</v>
      </c>
      <c r="J63" s="179">
        <v>48</v>
      </c>
      <c r="K63" s="179">
        <v>54</v>
      </c>
      <c r="L63" s="179">
        <v>47</v>
      </c>
      <c r="M63" s="179">
        <v>54</v>
      </c>
      <c r="N63" s="179">
        <v>300</v>
      </c>
      <c r="O63" s="109">
        <v>5</v>
      </c>
      <c r="P63" s="100"/>
      <c r="Q63" s="190"/>
      <c r="R63" s="190">
        <f t="shared" si="1"/>
        <v>0</v>
      </c>
      <c r="S63" s="190"/>
      <c r="T63" s="190"/>
      <c r="U63" s="109">
        <f t="shared" si="2"/>
        <v>0</v>
      </c>
      <c r="V63" s="190"/>
      <c r="W63" s="190"/>
      <c r="X63" s="190">
        <f t="shared" si="3"/>
        <v>0</v>
      </c>
      <c r="Y63" s="191"/>
      <c r="Z63" s="192"/>
      <c r="AA63" s="110" t="str">
        <f t="shared" si="4"/>
        <v/>
      </c>
      <c r="AB63" s="109" t="str">
        <f t="shared" si="5"/>
        <v/>
      </c>
      <c r="AC63" s="193" t="str">
        <f t="shared" si="6"/>
        <v xml:space="preserve"> </v>
      </c>
      <c r="AD63" s="194" t="str">
        <f t="shared" si="7"/>
        <v xml:space="preserve"> </v>
      </c>
      <c r="AE63" s="195" t="str">
        <f t="shared" si="8"/>
        <v xml:space="preserve"> </v>
      </c>
      <c r="AF63" s="196"/>
      <c r="AG63" s="106" t="str">
        <f t="shared" si="9"/>
        <v>ok</v>
      </c>
      <c r="AH63" s="196"/>
      <c r="AI63" s="197" t="s">
        <v>1135</v>
      </c>
      <c r="AJ63" s="197" t="s">
        <v>234</v>
      </c>
      <c r="AK63" s="198"/>
      <c r="AL63" s="198"/>
      <c r="AM63" s="198" t="s">
        <v>734</v>
      </c>
      <c r="AN63" s="198" t="s">
        <v>236</v>
      </c>
      <c r="AO63" s="197" t="s">
        <v>1136</v>
      </c>
      <c r="AP63" s="198" t="s">
        <v>2078</v>
      </c>
      <c r="AQ63" s="198">
        <v>22323834</v>
      </c>
      <c r="AR63" s="198" t="s">
        <v>90</v>
      </c>
      <c r="AS63" s="198" t="s">
        <v>237</v>
      </c>
    </row>
    <row r="64" spans="1:45" ht="22.5" customHeight="1" x14ac:dyDescent="0.25">
      <c r="A64" s="111"/>
      <c r="B64" s="102">
        <v>60</v>
      </c>
      <c r="C64" s="178" t="s">
        <v>226</v>
      </c>
      <c r="D64" s="111" t="s">
        <v>960</v>
      </c>
      <c r="E64" s="179">
        <v>12</v>
      </c>
      <c r="F64" s="178" t="s">
        <v>1952</v>
      </c>
      <c r="G64" s="178" t="s">
        <v>75</v>
      </c>
      <c r="H64" s="179">
        <v>50</v>
      </c>
      <c r="I64" s="179">
        <v>44</v>
      </c>
      <c r="J64" s="179">
        <v>36</v>
      </c>
      <c r="K64" s="179">
        <v>47</v>
      </c>
      <c r="L64" s="179">
        <v>46</v>
      </c>
      <c r="M64" s="179">
        <v>50</v>
      </c>
      <c r="N64" s="179">
        <v>273</v>
      </c>
      <c r="O64" s="109">
        <v>5</v>
      </c>
      <c r="P64" s="100"/>
      <c r="Q64" s="190"/>
      <c r="R64" s="190">
        <f t="shared" si="1"/>
        <v>0</v>
      </c>
      <c r="S64" s="190"/>
      <c r="T64" s="190"/>
      <c r="U64" s="109">
        <f t="shared" si="2"/>
        <v>0</v>
      </c>
      <c r="V64" s="190"/>
      <c r="W64" s="190"/>
      <c r="X64" s="190">
        <f t="shared" si="3"/>
        <v>0</v>
      </c>
      <c r="Y64" s="191"/>
      <c r="Z64" s="192"/>
      <c r="AA64" s="110" t="str">
        <f t="shared" si="4"/>
        <v/>
      </c>
      <c r="AB64" s="109" t="str">
        <f t="shared" si="5"/>
        <v/>
      </c>
      <c r="AC64" s="193" t="str">
        <f t="shared" si="6"/>
        <v xml:space="preserve"> </v>
      </c>
      <c r="AD64" s="194" t="str">
        <f t="shared" si="7"/>
        <v xml:space="preserve"> </v>
      </c>
      <c r="AE64" s="195" t="str">
        <f t="shared" si="8"/>
        <v xml:space="preserve"> </v>
      </c>
      <c r="AF64" s="196"/>
      <c r="AG64" s="106" t="str">
        <f t="shared" si="9"/>
        <v>ok</v>
      </c>
      <c r="AH64" s="196"/>
      <c r="AI64" s="197" t="s">
        <v>1137</v>
      </c>
      <c r="AJ64" s="197" t="s">
        <v>226</v>
      </c>
      <c r="AK64" s="198"/>
      <c r="AL64" s="198"/>
      <c r="AM64" s="198" t="s">
        <v>1138</v>
      </c>
      <c r="AN64" s="198" t="s">
        <v>1139</v>
      </c>
      <c r="AO64" s="197" t="s">
        <v>1140</v>
      </c>
      <c r="AP64" s="198" t="s">
        <v>1141</v>
      </c>
      <c r="AQ64" s="198">
        <v>24813037</v>
      </c>
      <c r="AR64" s="198" t="s">
        <v>75</v>
      </c>
      <c r="AS64" s="198" t="s">
        <v>227</v>
      </c>
    </row>
    <row r="65" spans="1:45" ht="22.5" customHeight="1" x14ac:dyDescent="0.25">
      <c r="A65" s="105"/>
      <c r="B65" s="102">
        <v>61</v>
      </c>
      <c r="C65" s="178" t="s">
        <v>1969</v>
      </c>
      <c r="D65" s="111" t="s">
        <v>960</v>
      </c>
      <c r="E65" s="179">
        <v>12</v>
      </c>
      <c r="F65" s="178" t="s">
        <v>1952</v>
      </c>
      <c r="G65" s="178" t="s">
        <v>75</v>
      </c>
      <c r="H65" s="179">
        <v>43</v>
      </c>
      <c r="I65" s="179">
        <v>43</v>
      </c>
      <c r="J65" s="179">
        <v>46</v>
      </c>
      <c r="K65" s="179">
        <v>45</v>
      </c>
      <c r="L65" s="179">
        <v>49</v>
      </c>
      <c r="M65" s="179">
        <v>39</v>
      </c>
      <c r="N65" s="179">
        <v>265</v>
      </c>
      <c r="O65" s="109">
        <v>5</v>
      </c>
      <c r="P65" s="100"/>
      <c r="Q65" s="190"/>
      <c r="R65" s="190">
        <f t="shared" si="1"/>
        <v>0</v>
      </c>
      <c r="S65" s="190"/>
      <c r="T65" s="190"/>
      <c r="U65" s="109">
        <f t="shared" si="2"/>
        <v>0</v>
      </c>
      <c r="V65" s="190"/>
      <c r="W65" s="190"/>
      <c r="X65" s="190">
        <f t="shared" si="3"/>
        <v>0</v>
      </c>
      <c r="Y65" s="191"/>
      <c r="Z65" s="192"/>
      <c r="AA65" s="110" t="str">
        <f t="shared" si="4"/>
        <v/>
      </c>
      <c r="AB65" s="109" t="str">
        <f t="shared" si="5"/>
        <v/>
      </c>
      <c r="AC65" s="193" t="str">
        <f t="shared" si="6"/>
        <v xml:space="preserve"> </v>
      </c>
      <c r="AD65" s="194" t="str">
        <f t="shared" si="7"/>
        <v xml:space="preserve"> </v>
      </c>
      <c r="AE65" s="195" t="str">
        <f t="shared" si="8"/>
        <v xml:space="preserve"> </v>
      </c>
      <c r="AF65" s="196"/>
      <c r="AG65" s="106" t="str">
        <f t="shared" si="9"/>
        <v>ok</v>
      </c>
      <c r="AH65" s="196"/>
      <c r="AI65" s="197" t="s">
        <v>1142</v>
      </c>
      <c r="AJ65" s="197" t="s">
        <v>1969</v>
      </c>
      <c r="AK65" s="198"/>
      <c r="AL65" s="198"/>
      <c r="AM65" s="198" t="s">
        <v>1681</v>
      </c>
      <c r="AN65" s="198" t="s">
        <v>319</v>
      </c>
      <c r="AO65" s="197" t="s">
        <v>1144</v>
      </c>
      <c r="AP65" s="198" t="s">
        <v>1145</v>
      </c>
      <c r="AQ65" s="198">
        <v>24532383</v>
      </c>
      <c r="AR65" s="198" t="s">
        <v>75</v>
      </c>
      <c r="AS65" s="198" t="s">
        <v>320</v>
      </c>
    </row>
    <row r="66" spans="1:45" ht="22.5" customHeight="1" x14ac:dyDescent="0.25">
      <c r="A66" s="111"/>
      <c r="B66" s="102">
        <v>62</v>
      </c>
      <c r="C66" s="178" t="s">
        <v>557</v>
      </c>
      <c r="D66" s="111" t="s">
        <v>960</v>
      </c>
      <c r="E66" s="179">
        <v>13</v>
      </c>
      <c r="F66" s="178" t="s">
        <v>1952</v>
      </c>
      <c r="G66" s="178" t="s">
        <v>75</v>
      </c>
      <c r="H66" s="179">
        <v>47</v>
      </c>
      <c r="I66" s="179">
        <v>50</v>
      </c>
      <c r="J66" s="179">
        <v>45</v>
      </c>
      <c r="K66" s="179">
        <v>56</v>
      </c>
      <c r="L66" s="179">
        <v>44</v>
      </c>
      <c r="M66" s="179">
        <v>39</v>
      </c>
      <c r="N66" s="179">
        <v>281</v>
      </c>
      <c r="O66" s="109">
        <v>5</v>
      </c>
      <c r="P66" s="100"/>
      <c r="Q66" s="190"/>
      <c r="R66" s="190">
        <f t="shared" si="1"/>
        <v>0</v>
      </c>
      <c r="S66" s="190"/>
      <c r="T66" s="190"/>
      <c r="U66" s="109">
        <f t="shared" si="2"/>
        <v>0</v>
      </c>
      <c r="V66" s="190"/>
      <c r="W66" s="190"/>
      <c r="X66" s="190">
        <f t="shared" si="3"/>
        <v>0</v>
      </c>
      <c r="Y66" s="191"/>
      <c r="Z66" s="192"/>
      <c r="AA66" s="110" t="str">
        <f t="shared" si="4"/>
        <v/>
      </c>
      <c r="AB66" s="109" t="str">
        <f t="shared" si="5"/>
        <v/>
      </c>
      <c r="AC66" s="193" t="str">
        <f t="shared" si="6"/>
        <v xml:space="preserve"> </v>
      </c>
      <c r="AD66" s="194" t="str">
        <f t="shared" si="7"/>
        <v xml:space="preserve"> </v>
      </c>
      <c r="AE66" s="195" t="str">
        <f t="shared" si="8"/>
        <v xml:space="preserve"> </v>
      </c>
      <c r="AF66" s="196"/>
      <c r="AG66" s="106" t="str">
        <f t="shared" si="9"/>
        <v>ok</v>
      </c>
      <c r="AH66" s="196"/>
      <c r="AI66" s="197" t="s">
        <v>558</v>
      </c>
      <c r="AJ66" s="197" t="s">
        <v>557</v>
      </c>
      <c r="AK66" s="198"/>
      <c r="AL66" s="198"/>
      <c r="AM66" s="198" t="s">
        <v>559</v>
      </c>
      <c r="AN66" s="198" t="s">
        <v>1146</v>
      </c>
      <c r="AO66" s="197" t="s">
        <v>1140</v>
      </c>
      <c r="AP66" s="198" t="s">
        <v>1147</v>
      </c>
      <c r="AQ66" s="198">
        <v>24532442</v>
      </c>
      <c r="AR66" s="198" t="s">
        <v>75</v>
      </c>
      <c r="AS66" s="198" t="s">
        <v>560</v>
      </c>
    </row>
    <row r="67" spans="1:45" ht="22.5" customHeight="1" x14ac:dyDescent="0.25">
      <c r="A67" s="105"/>
      <c r="B67" s="102">
        <v>63</v>
      </c>
      <c r="C67" s="178" t="s">
        <v>246</v>
      </c>
      <c r="D67" s="111" t="s">
        <v>960</v>
      </c>
      <c r="E67" s="179">
        <v>19</v>
      </c>
      <c r="F67" s="178" t="s">
        <v>1952</v>
      </c>
      <c r="G67" s="178" t="s">
        <v>75</v>
      </c>
      <c r="H67" s="179">
        <v>79</v>
      </c>
      <c r="I67" s="179">
        <v>75</v>
      </c>
      <c r="J67" s="179">
        <v>69</v>
      </c>
      <c r="K67" s="179">
        <v>68</v>
      </c>
      <c r="L67" s="179">
        <v>63</v>
      </c>
      <c r="M67" s="179">
        <v>73</v>
      </c>
      <c r="N67" s="179">
        <v>427</v>
      </c>
      <c r="O67" s="109">
        <v>7</v>
      </c>
      <c r="P67" s="100"/>
      <c r="Q67" s="190"/>
      <c r="R67" s="190">
        <f t="shared" si="1"/>
        <v>0</v>
      </c>
      <c r="S67" s="190"/>
      <c r="T67" s="190"/>
      <c r="U67" s="109">
        <f t="shared" si="2"/>
        <v>0</v>
      </c>
      <c r="V67" s="190"/>
      <c r="W67" s="190"/>
      <c r="X67" s="190">
        <f t="shared" si="3"/>
        <v>0</v>
      </c>
      <c r="Y67" s="191"/>
      <c r="Z67" s="192"/>
      <c r="AA67" s="110" t="str">
        <f t="shared" si="4"/>
        <v/>
      </c>
      <c r="AB67" s="109" t="str">
        <f t="shared" si="5"/>
        <v/>
      </c>
      <c r="AC67" s="193" t="str">
        <f t="shared" si="6"/>
        <v xml:space="preserve"> </v>
      </c>
      <c r="AD67" s="194" t="str">
        <f t="shared" si="7"/>
        <v xml:space="preserve"> </v>
      </c>
      <c r="AE67" s="195" t="str">
        <f t="shared" si="8"/>
        <v xml:space="preserve"> </v>
      </c>
      <c r="AF67" s="196"/>
      <c r="AG67" s="106" t="str">
        <f t="shared" si="9"/>
        <v>ok</v>
      </c>
      <c r="AH67" s="196"/>
      <c r="AI67" s="197" t="s">
        <v>247</v>
      </c>
      <c r="AJ67" s="197" t="s">
        <v>246</v>
      </c>
      <c r="AK67" s="198"/>
      <c r="AL67" s="198"/>
      <c r="AM67" s="198" t="s">
        <v>1148</v>
      </c>
      <c r="AN67" s="198" t="s">
        <v>1149</v>
      </c>
      <c r="AO67" s="197" t="s">
        <v>1150</v>
      </c>
      <c r="AP67" s="198" t="s">
        <v>1151</v>
      </c>
      <c r="AQ67" s="198">
        <v>24533453</v>
      </c>
      <c r="AR67" s="198" t="s">
        <v>75</v>
      </c>
      <c r="AS67" s="198" t="s">
        <v>248</v>
      </c>
    </row>
    <row r="68" spans="1:45" ht="22.5" customHeight="1" x14ac:dyDescent="0.25">
      <c r="A68" s="111"/>
      <c r="B68" s="102">
        <v>64</v>
      </c>
      <c r="C68" s="178" t="s">
        <v>1970</v>
      </c>
      <c r="D68" s="111" t="s">
        <v>960</v>
      </c>
      <c r="E68" s="179">
        <v>16</v>
      </c>
      <c r="F68" s="178" t="s">
        <v>1952</v>
      </c>
      <c r="G68" s="178" t="s">
        <v>75</v>
      </c>
      <c r="H68" s="179">
        <v>59</v>
      </c>
      <c r="I68" s="179">
        <v>44</v>
      </c>
      <c r="J68" s="179">
        <v>59</v>
      </c>
      <c r="K68" s="179">
        <v>63</v>
      </c>
      <c r="L68" s="179">
        <v>49</v>
      </c>
      <c r="M68" s="179">
        <v>62</v>
      </c>
      <c r="N68" s="179">
        <v>336</v>
      </c>
      <c r="O68" s="109">
        <v>5</v>
      </c>
      <c r="P68" s="100"/>
      <c r="Q68" s="190"/>
      <c r="R68" s="190">
        <f t="shared" si="1"/>
        <v>0</v>
      </c>
      <c r="S68" s="190"/>
      <c r="T68" s="190"/>
      <c r="U68" s="109">
        <f t="shared" si="2"/>
        <v>0</v>
      </c>
      <c r="V68" s="190"/>
      <c r="W68" s="190"/>
      <c r="X68" s="190">
        <f t="shared" si="3"/>
        <v>0</v>
      </c>
      <c r="Y68" s="191"/>
      <c r="Z68" s="192"/>
      <c r="AA68" s="110" t="str">
        <f t="shared" si="4"/>
        <v/>
      </c>
      <c r="AB68" s="109" t="str">
        <f t="shared" si="5"/>
        <v/>
      </c>
      <c r="AC68" s="193" t="str">
        <f t="shared" si="6"/>
        <v xml:space="preserve"> </v>
      </c>
      <c r="AD68" s="194" t="str">
        <f t="shared" si="7"/>
        <v xml:space="preserve"> </v>
      </c>
      <c r="AE68" s="195" t="str">
        <f t="shared" si="8"/>
        <v xml:space="preserve"> </v>
      </c>
      <c r="AF68" s="196"/>
      <c r="AG68" s="106" t="str">
        <f t="shared" si="9"/>
        <v>ok</v>
      </c>
      <c r="AH68" s="196"/>
      <c r="AI68" s="197" t="s">
        <v>877</v>
      </c>
      <c r="AJ68" s="197" t="s">
        <v>1970</v>
      </c>
      <c r="AK68" s="198"/>
      <c r="AL68" s="198"/>
      <c r="AM68" s="198" t="s">
        <v>878</v>
      </c>
      <c r="AN68" s="198" t="s">
        <v>336</v>
      </c>
      <c r="AO68" s="197" t="s">
        <v>1152</v>
      </c>
      <c r="AP68" s="198" t="s">
        <v>1153</v>
      </c>
      <c r="AQ68" s="198">
        <v>24824413</v>
      </c>
      <c r="AR68" s="198" t="s">
        <v>75</v>
      </c>
      <c r="AS68" s="198" t="s">
        <v>879</v>
      </c>
    </row>
    <row r="69" spans="1:45" ht="22.5" customHeight="1" x14ac:dyDescent="0.25">
      <c r="A69" s="111"/>
      <c r="B69" s="102">
        <v>65</v>
      </c>
      <c r="C69" s="178" t="s">
        <v>1971</v>
      </c>
      <c r="D69" s="111" t="s">
        <v>960</v>
      </c>
      <c r="E69" s="179">
        <v>6</v>
      </c>
      <c r="F69" s="178" t="s">
        <v>1952</v>
      </c>
      <c r="G69" s="178" t="s">
        <v>72</v>
      </c>
      <c r="H69" s="179">
        <v>21</v>
      </c>
      <c r="I69" s="179">
        <v>14</v>
      </c>
      <c r="J69" s="179">
        <v>18</v>
      </c>
      <c r="K69" s="179">
        <v>10</v>
      </c>
      <c r="L69" s="179">
        <v>15</v>
      </c>
      <c r="M69" s="179">
        <v>7</v>
      </c>
      <c r="N69" s="179">
        <v>85</v>
      </c>
      <c r="O69" s="109">
        <v>3</v>
      </c>
      <c r="P69" s="100"/>
      <c r="Q69" s="190"/>
      <c r="R69" s="190">
        <f t="shared" si="1"/>
        <v>0</v>
      </c>
      <c r="S69" s="190"/>
      <c r="T69" s="190"/>
      <c r="U69" s="109">
        <f t="shared" si="2"/>
        <v>0</v>
      </c>
      <c r="V69" s="190"/>
      <c r="W69" s="190"/>
      <c r="X69" s="190">
        <f t="shared" si="3"/>
        <v>0</v>
      </c>
      <c r="Y69" s="191"/>
      <c r="Z69" s="192"/>
      <c r="AA69" s="110" t="str">
        <f t="shared" si="4"/>
        <v/>
      </c>
      <c r="AB69" s="109" t="str">
        <f t="shared" si="5"/>
        <v/>
      </c>
      <c r="AC69" s="193" t="str">
        <f t="shared" si="6"/>
        <v xml:space="preserve"> </v>
      </c>
      <c r="AD69" s="194" t="str">
        <f t="shared" si="7"/>
        <v xml:space="preserve"> </v>
      </c>
      <c r="AE69" s="195" t="str">
        <f t="shared" si="8"/>
        <v xml:space="preserve"> </v>
      </c>
      <c r="AF69" s="196"/>
      <c r="AG69" s="106" t="str">
        <f t="shared" si="9"/>
        <v>ok</v>
      </c>
      <c r="AH69" s="196"/>
      <c r="AI69" s="197" t="s">
        <v>1154</v>
      </c>
      <c r="AJ69" s="197" t="s">
        <v>1971</v>
      </c>
      <c r="AK69" s="198"/>
      <c r="AL69" s="198"/>
      <c r="AM69" s="198" t="s">
        <v>2079</v>
      </c>
      <c r="AN69" s="198" t="s">
        <v>1155</v>
      </c>
      <c r="AO69" s="197" t="s">
        <v>1156</v>
      </c>
      <c r="AP69" s="198" t="s">
        <v>1157</v>
      </c>
      <c r="AQ69" s="198">
        <v>26321934</v>
      </c>
      <c r="AR69" s="198" t="s">
        <v>72</v>
      </c>
      <c r="AS69" s="198" t="s">
        <v>151</v>
      </c>
    </row>
    <row r="70" spans="1:45" ht="22.5" customHeight="1" x14ac:dyDescent="0.25">
      <c r="A70" s="105"/>
      <c r="B70" s="102">
        <v>66</v>
      </c>
      <c r="C70" s="178" t="s">
        <v>485</v>
      </c>
      <c r="D70" s="111" t="s">
        <v>960</v>
      </c>
      <c r="E70" s="179">
        <v>6</v>
      </c>
      <c r="F70" s="178" t="s">
        <v>1952</v>
      </c>
      <c r="G70" s="178" t="s">
        <v>90</v>
      </c>
      <c r="H70" s="179">
        <v>15</v>
      </c>
      <c r="I70" s="179">
        <v>19</v>
      </c>
      <c r="J70" s="179">
        <v>13</v>
      </c>
      <c r="K70" s="179">
        <v>17</v>
      </c>
      <c r="L70" s="179">
        <v>12</v>
      </c>
      <c r="M70" s="179">
        <v>14</v>
      </c>
      <c r="N70" s="179">
        <v>90</v>
      </c>
      <c r="O70" s="109">
        <v>3</v>
      </c>
      <c r="P70" s="100"/>
      <c r="Q70" s="190"/>
      <c r="R70" s="190">
        <f t="shared" ref="R70:R133" si="15">+P70+Q70</f>
        <v>0</v>
      </c>
      <c r="S70" s="190"/>
      <c r="T70" s="190"/>
      <c r="U70" s="109">
        <f t="shared" ref="U70:U133" si="16">+S70+T70</f>
        <v>0</v>
      </c>
      <c r="V70" s="190"/>
      <c r="W70" s="190"/>
      <c r="X70" s="190">
        <f t="shared" ref="X70:X133" si="17">+V70+W70</f>
        <v>0</v>
      </c>
      <c r="Y70" s="191"/>
      <c r="Z70" s="192"/>
      <c r="AA70" s="110" t="str">
        <f t="shared" ref="AA70:AA133" si="18">IF(R70&gt;O70, +CONCATENATE("+",(+R70-O70)),"")</f>
        <v/>
      </c>
      <c r="AB70" s="109" t="str">
        <f t="shared" ref="AB70:AB133" si="19">IF(X70&lt;(O70+1),"",+X70-O70)</f>
        <v/>
      </c>
      <c r="AC70" s="193" t="str">
        <f t="shared" ref="AC70:AC133" si="20">IF(V70&gt;=(+P70+S70)," ",P70+S70-V70)</f>
        <v xml:space="preserve"> </v>
      </c>
      <c r="AD70" s="194" t="str">
        <f t="shared" ref="AD70:AD133" si="21">IF(W70&gt;=(+Q70+T70)," ",Q70+T70-W70)</f>
        <v xml:space="preserve"> </v>
      </c>
      <c r="AE70" s="195" t="str">
        <f t="shared" ref="AE70:AE133" si="22">IF(X70&gt;=(+R70+U70)," ",R70+U70-X70)</f>
        <v xml:space="preserve"> </v>
      </c>
      <c r="AF70" s="196"/>
      <c r="AG70" s="106" t="str">
        <f t="shared" si="9"/>
        <v>ok</v>
      </c>
      <c r="AH70" s="196"/>
      <c r="AI70" s="197" t="s">
        <v>486</v>
      </c>
      <c r="AJ70" s="197" t="s">
        <v>485</v>
      </c>
      <c r="AK70" s="198"/>
      <c r="AL70" s="198"/>
      <c r="AM70" s="198" t="s">
        <v>637</v>
      </c>
      <c r="AN70" s="198" t="s">
        <v>1158</v>
      </c>
      <c r="AO70" s="197" t="s">
        <v>1159</v>
      </c>
      <c r="AP70" s="198" t="s">
        <v>1160</v>
      </c>
      <c r="AQ70" s="198">
        <v>22874306</v>
      </c>
      <c r="AR70" s="198" t="s">
        <v>90</v>
      </c>
      <c r="AS70" s="198" t="s">
        <v>487</v>
      </c>
    </row>
    <row r="71" spans="1:45" ht="22.5" customHeight="1" x14ac:dyDescent="0.25">
      <c r="A71" s="111"/>
      <c r="B71" s="102">
        <v>67</v>
      </c>
      <c r="C71" s="178" t="s">
        <v>263</v>
      </c>
      <c r="D71" s="111" t="s">
        <v>960</v>
      </c>
      <c r="E71" s="179">
        <v>12</v>
      </c>
      <c r="F71" s="178" t="s">
        <v>1955</v>
      </c>
      <c r="G71" s="178" t="s">
        <v>90</v>
      </c>
      <c r="H71" s="179">
        <v>44</v>
      </c>
      <c r="I71" s="179">
        <v>46</v>
      </c>
      <c r="J71" s="179">
        <v>39</v>
      </c>
      <c r="K71" s="179">
        <v>41</v>
      </c>
      <c r="L71" s="179">
        <v>48</v>
      </c>
      <c r="M71" s="179">
        <v>48</v>
      </c>
      <c r="N71" s="179">
        <v>266</v>
      </c>
      <c r="O71" s="109">
        <v>5</v>
      </c>
      <c r="P71" s="100"/>
      <c r="Q71" s="190"/>
      <c r="R71" s="190">
        <f t="shared" si="15"/>
        <v>0</v>
      </c>
      <c r="S71" s="190"/>
      <c r="T71" s="190"/>
      <c r="U71" s="109">
        <f t="shared" si="16"/>
        <v>0</v>
      </c>
      <c r="V71" s="190"/>
      <c r="W71" s="190"/>
      <c r="X71" s="190">
        <f t="shared" si="17"/>
        <v>0</v>
      </c>
      <c r="Y71" s="191"/>
      <c r="Z71" s="192"/>
      <c r="AA71" s="110" t="str">
        <f t="shared" si="18"/>
        <v/>
      </c>
      <c r="AB71" s="109" t="str">
        <f t="shared" si="19"/>
        <v/>
      </c>
      <c r="AC71" s="193" t="str">
        <f t="shared" si="20"/>
        <v xml:space="preserve"> </v>
      </c>
      <c r="AD71" s="194" t="str">
        <f t="shared" si="21"/>
        <v xml:space="preserve"> </v>
      </c>
      <c r="AE71" s="195" t="str">
        <f t="shared" si="22"/>
        <v xml:space="preserve"> </v>
      </c>
      <c r="AF71" s="196"/>
      <c r="AG71" s="106" t="str">
        <f t="shared" si="9"/>
        <v>ok</v>
      </c>
      <c r="AH71" s="196"/>
      <c r="AI71" s="197" t="s">
        <v>264</v>
      </c>
      <c r="AJ71" s="197" t="s">
        <v>263</v>
      </c>
      <c r="AK71" s="198"/>
      <c r="AL71" s="198"/>
      <c r="AM71" s="198" t="s">
        <v>265</v>
      </c>
      <c r="AN71" s="198" t="s">
        <v>1161</v>
      </c>
      <c r="AO71" s="197" t="s">
        <v>1162</v>
      </c>
      <c r="AP71" s="198" t="s">
        <v>1163</v>
      </c>
      <c r="AQ71" s="198">
        <v>22592792</v>
      </c>
      <c r="AR71" s="198" t="s">
        <v>90</v>
      </c>
      <c r="AS71" s="198" t="s">
        <v>266</v>
      </c>
    </row>
    <row r="72" spans="1:45" ht="22.5" customHeight="1" x14ac:dyDescent="0.25">
      <c r="A72" s="105"/>
      <c r="B72" s="102">
        <v>68</v>
      </c>
      <c r="C72" s="178" t="s">
        <v>1972</v>
      </c>
      <c r="D72" s="111" t="s">
        <v>960</v>
      </c>
      <c r="E72" s="179">
        <v>2</v>
      </c>
      <c r="F72" s="178" t="s">
        <v>1952</v>
      </c>
      <c r="G72" s="178" t="s">
        <v>62</v>
      </c>
      <c r="H72" s="179">
        <v>3</v>
      </c>
      <c r="I72" s="179">
        <v>3</v>
      </c>
      <c r="J72" s="179">
        <v>3</v>
      </c>
      <c r="K72" s="179">
        <v>3</v>
      </c>
      <c r="L72" s="179">
        <v>2</v>
      </c>
      <c r="M72" s="179">
        <v>2</v>
      </c>
      <c r="N72" s="179">
        <v>16</v>
      </c>
      <c r="O72" s="109">
        <v>3</v>
      </c>
      <c r="P72" s="100"/>
      <c r="Q72" s="190"/>
      <c r="R72" s="190">
        <f t="shared" si="15"/>
        <v>0</v>
      </c>
      <c r="S72" s="190"/>
      <c r="T72" s="190"/>
      <c r="U72" s="109">
        <f t="shared" si="16"/>
        <v>0</v>
      </c>
      <c r="V72" s="190"/>
      <c r="W72" s="190"/>
      <c r="X72" s="190">
        <f t="shared" si="17"/>
        <v>0</v>
      </c>
      <c r="Y72" s="191"/>
      <c r="Z72" s="192"/>
      <c r="AA72" s="110" t="str">
        <f t="shared" si="18"/>
        <v/>
      </c>
      <c r="AB72" s="109" t="str">
        <f t="shared" si="19"/>
        <v/>
      </c>
      <c r="AC72" s="193" t="str">
        <f t="shared" si="20"/>
        <v xml:space="preserve"> </v>
      </c>
      <c r="AD72" s="194" t="str">
        <f t="shared" si="21"/>
        <v xml:space="preserve"> </v>
      </c>
      <c r="AE72" s="195" t="str">
        <f t="shared" si="22"/>
        <v xml:space="preserve"> </v>
      </c>
      <c r="AF72" s="196"/>
      <c r="AG72" s="106" t="str">
        <f t="shared" si="9"/>
        <v>ok</v>
      </c>
      <c r="AH72" s="196"/>
      <c r="AI72" s="197" t="s">
        <v>1164</v>
      </c>
      <c r="AJ72" s="197" t="s">
        <v>1972</v>
      </c>
      <c r="AK72" s="198"/>
      <c r="AL72" s="198" t="s">
        <v>53</v>
      </c>
      <c r="AM72" s="198" t="s">
        <v>1839</v>
      </c>
      <c r="AN72" s="198" t="s">
        <v>1165</v>
      </c>
      <c r="AO72" s="197" t="s">
        <v>1166</v>
      </c>
      <c r="AP72" s="198" t="s">
        <v>1167</v>
      </c>
      <c r="AQ72" s="198">
        <v>25633390</v>
      </c>
      <c r="AR72" s="198" t="s">
        <v>62</v>
      </c>
      <c r="AS72" s="198" t="s">
        <v>609</v>
      </c>
    </row>
    <row r="73" spans="1:45" ht="22.5" customHeight="1" x14ac:dyDescent="0.25">
      <c r="A73" s="111"/>
      <c r="B73" s="102">
        <v>69</v>
      </c>
      <c r="C73" s="178" t="s">
        <v>1168</v>
      </c>
      <c r="D73" s="111" t="s">
        <v>960</v>
      </c>
      <c r="E73" s="179">
        <v>6</v>
      </c>
      <c r="F73" s="178" t="s">
        <v>1952</v>
      </c>
      <c r="G73" s="178" t="s">
        <v>90</v>
      </c>
      <c r="H73" s="179">
        <v>9</v>
      </c>
      <c r="I73" s="179">
        <v>15</v>
      </c>
      <c r="J73" s="179">
        <v>15</v>
      </c>
      <c r="K73" s="179">
        <v>19</v>
      </c>
      <c r="L73" s="179">
        <v>14</v>
      </c>
      <c r="M73" s="179">
        <v>14</v>
      </c>
      <c r="N73" s="179">
        <v>86</v>
      </c>
      <c r="O73" s="109">
        <v>3</v>
      </c>
      <c r="P73" s="100"/>
      <c r="Q73" s="190"/>
      <c r="R73" s="190">
        <f t="shared" si="15"/>
        <v>0</v>
      </c>
      <c r="S73" s="190"/>
      <c r="T73" s="190"/>
      <c r="U73" s="109">
        <f t="shared" si="16"/>
        <v>0</v>
      </c>
      <c r="V73" s="190"/>
      <c r="W73" s="190"/>
      <c r="X73" s="190">
        <f t="shared" si="17"/>
        <v>0</v>
      </c>
      <c r="Y73" s="191"/>
      <c r="Z73" s="192"/>
      <c r="AA73" s="110" t="str">
        <f t="shared" si="18"/>
        <v/>
      </c>
      <c r="AB73" s="109" t="str">
        <f t="shared" si="19"/>
        <v/>
      </c>
      <c r="AC73" s="193" t="str">
        <f t="shared" si="20"/>
        <v xml:space="preserve"> </v>
      </c>
      <c r="AD73" s="194" t="str">
        <f t="shared" si="21"/>
        <v xml:space="preserve"> </v>
      </c>
      <c r="AE73" s="195" t="str">
        <f t="shared" si="22"/>
        <v xml:space="preserve"> </v>
      </c>
      <c r="AF73" s="196"/>
      <c r="AG73" s="106" t="str">
        <f t="shared" si="9"/>
        <v>ok</v>
      </c>
      <c r="AH73" s="196"/>
      <c r="AI73" s="197" t="s">
        <v>920</v>
      </c>
      <c r="AJ73" s="197" t="s">
        <v>1168</v>
      </c>
      <c r="AK73" s="198"/>
      <c r="AL73" s="198" t="s">
        <v>53</v>
      </c>
      <c r="AM73" s="198" t="s">
        <v>715</v>
      </c>
      <c r="AN73" s="198" t="s">
        <v>1840</v>
      </c>
      <c r="AO73" s="197" t="s">
        <v>1169</v>
      </c>
      <c r="AP73" s="198" t="s">
        <v>1170</v>
      </c>
      <c r="AQ73" s="198">
        <v>22852929</v>
      </c>
      <c r="AR73" s="198" t="s">
        <v>90</v>
      </c>
      <c r="AS73" s="198" t="s">
        <v>716</v>
      </c>
    </row>
    <row r="74" spans="1:45" ht="22.5" customHeight="1" x14ac:dyDescent="0.25">
      <c r="A74" s="105"/>
      <c r="B74" s="102">
        <v>70</v>
      </c>
      <c r="C74" s="178" t="s">
        <v>717</v>
      </c>
      <c r="D74" s="111" t="s">
        <v>960</v>
      </c>
      <c r="E74" s="179">
        <v>6</v>
      </c>
      <c r="F74" s="178" t="s">
        <v>1952</v>
      </c>
      <c r="G74" s="178" t="s">
        <v>90</v>
      </c>
      <c r="H74" s="179">
        <v>25</v>
      </c>
      <c r="I74" s="179">
        <v>11</v>
      </c>
      <c r="J74" s="179">
        <v>16</v>
      </c>
      <c r="K74" s="179">
        <v>13</v>
      </c>
      <c r="L74" s="179">
        <v>15</v>
      </c>
      <c r="M74" s="179">
        <v>19</v>
      </c>
      <c r="N74" s="179">
        <v>99</v>
      </c>
      <c r="O74" s="109">
        <v>3</v>
      </c>
      <c r="P74" s="100"/>
      <c r="Q74" s="190"/>
      <c r="R74" s="190">
        <f t="shared" si="15"/>
        <v>0</v>
      </c>
      <c r="S74" s="190"/>
      <c r="T74" s="190"/>
      <c r="U74" s="109">
        <f t="shared" si="16"/>
        <v>0</v>
      </c>
      <c r="V74" s="190"/>
      <c r="W74" s="190"/>
      <c r="X74" s="190">
        <f t="shared" si="17"/>
        <v>0</v>
      </c>
      <c r="Y74" s="191"/>
      <c r="Z74" s="192"/>
      <c r="AA74" s="110" t="str">
        <f t="shared" si="18"/>
        <v/>
      </c>
      <c r="AB74" s="109" t="str">
        <f t="shared" si="19"/>
        <v/>
      </c>
      <c r="AC74" s="193" t="str">
        <f t="shared" si="20"/>
        <v xml:space="preserve"> </v>
      </c>
      <c r="AD74" s="194" t="str">
        <f t="shared" si="21"/>
        <v xml:space="preserve"> </v>
      </c>
      <c r="AE74" s="195" t="str">
        <f t="shared" si="22"/>
        <v xml:space="preserve"> </v>
      </c>
      <c r="AF74" s="196"/>
      <c r="AG74" s="106" t="str">
        <f t="shared" ref="AG74:AG142" si="23">IF(X74&gt;U74+R74,"lathos","ok")</f>
        <v>ok</v>
      </c>
      <c r="AH74" s="196"/>
      <c r="AI74" s="197" t="s">
        <v>718</v>
      </c>
      <c r="AJ74" s="197" t="s">
        <v>717</v>
      </c>
      <c r="AK74" s="198"/>
      <c r="AL74" s="198"/>
      <c r="AM74" s="198" t="s">
        <v>719</v>
      </c>
      <c r="AN74" s="198" t="s">
        <v>967</v>
      </c>
      <c r="AO74" s="197" t="s">
        <v>1171</v>
      </c>
      <c r="AP74" s="198" t="s">
        <v>2080</v>
      </c>
      <c r="AQ74" s="198">
        <v>22874217</v>
      </c>
      <c r="AR74" s="198" t="s">
        <v>90</v>
      </c>
      <c r="AS74" s="198" t="s">
        <v>720</v>
      </c>
    </row>
    <row r="75" spans="1:45" ht="22.5" customHeight="1" x14ac:dyDescent="0.25">
      <c r="A75" s="111"/>
      <c r="B75" s="102">
        <v>71</v>
      </c>
      <c r="C75" s="178" t="s">
        <v>610</v>
      </c>
      <c r="D75" s="111" t="s">
        <v>960</v>
      </c>
      <c r="E75" s="179">
        <v>3</v>
      </c>
      <c r="F75" s="178" t="s">
        <v>1952</v>
      </c>
      <c r="G75" s="178" t="s">
        <v>62</v>
      </c>
      <c r="H75" s="179">
        <v>7</v>
      </c>
      <c r="I75" s="179">
        <v>9</v>
      </c>
      <c r="J75" s="179">
        <v>5</v>
      </c>
      <c r="K75" s="179">
        <v>3</v>
      </c>
      <c r="L75" s="179">
        <v>6</v>
      </c>
      <c r="M75" s="179">
        <v>3</v>
      </c>
      <c r="N75" s="179">
        <v>33</v>
      </c>
      <c r="O75" s="109">
        <v>3</v>
      </c>
      <c r="P75" s="100"/>
      <c r="Q75" s="190"/>
      <c r="R75" s="190">
        <f t="shared" si="15"/>
        <v>0</v>
      </c>
      <c r="S75" s="190"/>
      <c r="T75" s="190"/>
      <c r="U75" s="109">
        <f t="shared" si="16"/>
        <v>0</v>
      </c>
      <c r="V75" s="190"/>
      <c r="W75" s="190"/>
      <c r="X75" s="190">
        <f t="shared" si="17"/>
        <v>0</v>
      </c>
      <c r="Y75" s="191"/>
      <c r="Z75" s="192"/>
      <c r="AA75" s="110" t="str">
        <f t="shared" si="18"/>
        <v/>
      </c>
      <c r="AB75" s="109" t="str">
        <f t="shared" si="19"/>
        <v/>
      </c>
      <c r="AC75" s="193" t="str">
        <f t="shared" si="20"/>
        <v xml:space="preserve"> </v>
      </c>
      <c r="AD75" s="194" t="str">
        <f t="shared" si="21"/>
        <v xml:space="preserve"> </v>
      </c>
      <c r="AE75" s="195" t="str">
        <f t="shared" si="22"/>
        <v xml:space="preserve"> </v>
      </c>
      <c r="AF75" s="196"/>
      <c r="AG75" s="106" t="str">
        <f t="shared" si="23"/>
        <v>ok</v>
      </c>
      <c r="AH75" s="196"/>
      <c r="AI75" s="197" t="s">
        <v>611</v>
      </c>
      <c r="AJ75" s="197" t="s">
        <v>610</v>
      </c>
      <c r="AK75" s="198"/>
      <c r="AL75" s="198" t="s">
        <v>53</v>
      </c>
      <c r="AM75" s="198" t="s">
        <v>1172</v>
      </c>
      <c r="AN75" s="198" t="s">
        <v>612</v>
      </c>
      <c r="AO75" s="197" t="s">
        <v>1173</v>
      </c>
      <c r="AP75" s="198" t="s">
        <v>1174</v>
      </c>
      <c r="AQ75" s="198">
        <v>25952305</v>
      </c>
      <c r="AR75" s="198" t="s">
        <v>62</v>
      </c>
      <c r="AS75" s="198" t="s">
        <v>613</v>
      </c>
    </row>
    <row r="76" spans="1:45" ht="22.5" customHeight="1" x14ac:dyDescent="0.25">
      <c r="A76" s="105"/>
      <c r="B76" s="102">
        <v>72</v>
      </c>
      <c r="C76" s="178" t="s">
        <v>516</v>
      </c>
      <c r="D76" s="111" t="s">
        <v>960</v>
      </c>
      <c r="E76" s="179">
        <v>12</v>
      </c>
      <c r="F76" s="178" t="s">
        <v>1952</v>
      </c>
      <c r="G76" s="178" t="s">
        <v>272</v>
      </c>
      <c r="H76" s="179">
        <v>30</v>
      </c>
      <c r="I76" s="179">
        <v>37</v>
      </c>
      <c r="J76" s="179">
        <v>26</v>
      </c>
      <c r="K76" s="179">
        <v>28</v>
      </c>
      <c r="L76" s="179">
        <v>31</v>
      </c>
      <c r="M76" s="179">
        <v>32</v>
      </c>
      <c r="N76" s="179">
        <v>184</v>
      </c>
      <c r="O76" s="109">
        <v>5</v>
      </c>
      <c r="P76" s="100"/>
      <c r="Q76" s="190"/>
      <c r="R76" s="190">
        <f t="shared" si="15"/>
        <v>0</v>
      </c>
      <c r="S76" s="190"/>
      <c r="T76" s="190"/>
      <c r="U76" s="109">
        <f t="shared" si="16"/>
        <v>0</v>
      </c>
      <c r="V76" s="190"/>
      <c r="W76" s="190"/>
      <c r="X76" s="190">
        <f t="shared" si="17"/>
        <v>0</v>
      </c>
      <c r="Y76" s="191"/>
      <c r="Z76" s="192"/>
      <c r="AA76" s="110" t="str">
        <f t="shared" si="18"/>
        <v/>
      </c>
      <c r="AB76" s="109" t="str">
        <f t="shared" si="19"/>
        <v/>
      </c>
      <c r="AC76" s="193" t="str">
        <f t="shared" si="20"/>
        <v xml:space="preserve"> </v>
      </c>
      <c r="AD76" s="194" t="str">
        <f t="shared" si="21"/>
        <v xml:space="preserve"> </v>
      </c>
      <c r="AE76" s="195" t="str">
        <f t="shared" si="22"/>
        <v xml:space="preserve"> </v>
      </c>
      <c r="AF76" s="196"/>
      <c r="AG76" s="106" t="str">
        <f t="shared" si="23"/>
        <v>ok</v>
      </c>
      <c r="AH76" s="196"/>
      <c r="AI76" s="197" t="s">
        <v>1175</v>
      </c>
      <c r="AJ76" s="197" t="s">
        <v>516</v>
      </c>
      <c r="AK76" s="198"/>
      <c r="AL76" s="198"/>
      <c r="AM76" s="198" t="s">
        <v>517</v>
      </c>
      <c r="AN76" s="198" t="s">
        <v>518</v>
      </c>
      <c r="AO76" s="197" t="s">
        <v>1176</v>
      </c>
      <c r="AP76" s="198" t="s">
        <v>1177</v>
      </c>
      <c r="AQ76" s="198">
        <v>23819702</v>
      </c>
      <c r="AR76" s="198" t="s">
        <v>272</v>
      </c>
      <c r="AS76" s="198" t="s">
        <v>519</v>
      </c>
    </row>
    <row r="77" spans="1:45" ht="22.5" customHeight="1" x14ac:dyDescent="0.25">
      <c r="A77" s="111"/>
      <c r="B77" s="102">
        <v>73</v>
      </c>
      <c r="C77" s="178" t="s">
        <v>520</v>
      </c>
      <c r="D77" s="111" t="s">
        <v>960</v>
      </c>
      <c r="E77" s="179">
        <v>10</v>
      </c>
      <c r="F77" s="178" t="s">
        <v>1952</v>
      </c>
      <c r="G77" s="178" t="s">
        <v>272</v>
      </c>
      <c r="H77" s="179">
        <v>21</v>
      </c>
      <c r="I77" s="179">
        <v>31</v>
      </c>
      <c r="J77" s="179">
        <v>26</v>
      </c>
      <c r="K77" s="179">
        <v>39</v>
      </c>
      <c r="L77" s="179">
        <v>29</v>
      </c>
      <c r="M77" s="179">
        <v>25</v>
      </c>
      <c r="N77" s="179">
        <v>171</v>
      </c>
      <c r="O77" s="109">
        <v>5</v>
      </c>
      <c r="P77" s="100"/>
      <c r="Q77" s="190"/>
      <c r="R77" s="190">
        <f t="shared" si="15"/>
        <v>0</v>
      </c>
      <c r="S77" s="190"/>
      <c r="T77" s="190"/>
      <c r="U77" s="109">
        <f t="shared" si="16"/>
        <v>0</v>
      </c>
      <c r="V77" s="190"/>
      <c r="W77" s="190"/>
      <c r="X77" s="190">
        <f t="shared" si="17"/>
        <v>0</v>
      </c>
      <c r="Y77" s="191"/>
      <c r="Z77" s="192"/>
      <c r="AA77" s="110" t="str">
        <f t="shared" si="18"/>
        <v/>
      </c>
      <c r="AB77" s="109" t="str">
        <f t="shared" si="19"/>
        <v/>
      </c>
      <c r="AC77" s="193" t="str">
        <f t="shared" si="20"/>
        <v xml:space="preserve"> </v>
      </c>
      <c r="AD77" s="194" t="str">
        <f t="shared" si="21"/>
        <v xml:space="preserve"> </v>
      </c>
      <c r="AE77" s="195" t="str">
        <f t="shared" si="22"/>
        <v xml:space="preserve"> </v>
      </c>
      <c r="AF77" s="196"/>
      <c r="AG77" s="106" t="str">
        <f t="shared" si="23"/>
        <v>ok</v>
      </c>
      <c r="AH77" s="196"/>
      <c r="AI77" s="197" t="s">
        <v>1178</v>
      </c>
      <c r="AJ77" s="197" t="s">
        <v>520</v>
      </c>
      <c r="AK77" s="198"/>
      <c r="AL77" s="198" t="s">
        <v>53</v>
      </c>
      <c r="AM77" s="198" t="s">
        <v>1179</v>
      </c>
      <c r="AN77" s="198" t="s">
        <v>1180</v>
      </c>
      <c r="AO77" s="197" t="s">
        <v>1176</v>
      </c>
      <c r="AP77" s="198" t="s">
        <v>1181</v>
      </c>
      <c r="AQ77" s="198">
        <v>23819704</v>
      </c>
      <c r="AR77" s="198" t="s">
        <v>272</v>
      </c>
      <c r="AS77" s="198" t="s">
        <v>521</v>
      </c>
    </row>
    <row r="78" spans="1:45" ht="22.5" customHeight="1" x14ac:dyDescent="0.25">
      <c r="A78" s="105"/>
      <c r="B78" s="102">
        <v>74</v>
      </c>
      <c r="C78" s="178" t="s">
        <v>1973</v>
      </c>
      <c r="D78" s="111" t="s">
        <v>960</v>
      </c>
      <c r="E78" s="179">
        <v>3</v>
      </c>
      <c r="F78" s="178" t="s">
        <v>1952</v>
      </c>
      <c r="G78" s="178" t="s">
        <v>62</v>
      </c>
      <c r="H78" s="179">
        <v>8</v>
      </c>
      <c r="I78" s="179">
        <v>9</v>
      </c>
      <c r="J78" s="179">
        <v>10</v>
      </c>
      <c r="K78" s="179">
        <v>2</v>
      </c>
      <c r="L78" s="179">
        <v>7</v>
      </c>
      <c r="M78" s="179">
        <v>11</v>
      </c>
      <c r="N78" s="179">
        <v>47</v>
      </c>
      <c r="O78" s="109">
        <v>3</v>
      </c>
      <c r="P78" s="100"/>
      <c r="Q78" s="190"/>
      <c r="R78" s="190">
        <f t="shared" si="15"/>
        <v>0</v>
      </c>
      <c r="S78" s="190"/>
      <c r="T78" s="190"/>
      <c r="U78" s="109">
        <f t="shared" si="16"/>
        <v>0</v>
      </c>
      <c r="V78" s="190"/>
      <c r="W78" s="190"/>
      <c r="X78" s="190">
        <f t="shared" si="17"/>
        <v>0</v>
      </c>
      <c r="Y78" s="191"/>
      <c r="Z78" s="192"/>
      <c r="AA78" s="110" t="str">
        <f t="shared" si="18"/>
        <v/>
      </c>
      <c r="AB78" s="109" t="str">
        <f t="shared" si="19"/>
        <v/>
      </c>
      <c r="AC78" s="193" t="str">
        <f t="shared" si="20"/>
        <v xml:space="preserve"> </v>
      </c>
      <c r="AD78" s="194" t="str">
        <f t="shared" si="21"/>
        <v xml:space="preserve"> </v>
      </c>
      <c r="AE78" s="195" t="str">
        <f t="shared" si="22"/>
        <v xml:space="preserve"> </v>
      </c>
      <c r="AF78" s="196"/>
      <c r="AG78" s="106" t="str">
        <f t="shared" si="23"/>
        <v>ok</v>
      </c>
      <c r="AH78" s="196"/>
      <c r="AI78" s="197" t="s">
        <v>1841</v>
      </c>
      <c r="AJ78" s="197" t="s">
        <v>1973</v>
      </c>
      <c r="AK78" s="198"/>
      <c r="AL78" s="198"/>
      <c r="AM78" s="198" t="s">
        <v>614</v>
      </c>
      <c r="AN78" s="198" t="s">
        <v>615</v>
      </c>
      <c r="AO78" s="197" t="s">
        <v>1182</v>
      </c>
      <c r="AP78" s="198" t="s">
        <v>1183</v>
      </c>
      <c r="AQ78" s="198">
        <v>25814308</v>
      </c>
      <c r="AR78" s="198" t="s">
        <v>62</v>
      </c>
      <c r="AS78" s="198" t="s">
        <v>616</v>
      </c>
    </row>
    <row r="79" spans="1:45" ht="22.5" customHeight="1" x14ac:dyDescent="0.25">
      <c r="A79" s="111"/>
      <c r="B79" s="102">
        <v>75</v>
      </c>
      <c r="C79" s="178" t="s">
        <v>1974</v>
      </c>
      <c r="D79" s="111" t="s">
        <v>960</v>
      </c>
      <c r="E79" s="179">
        <v>2</v>
      </c>
      <c r="F79" s="178" t="s">
        <v>1952</v>
      </c>
      <c r="G79" s="178" t="s">
        <v>62</v>
      </c>
      <c r="H79" s="179">
        <v>0</v>
      </c>
      <c r="I79" s="179">
        <v>6</v>
      </c>
      <c r="J79" s="179">
        <v>7</v>
      </c>
      <c r="K79" s="179">
        <v>1</v>
      </c>
      <c r="L79" s="179">
        <v>2</v>
      </c>
      <c r="M79" s="179">
        <v>5</v>
      </c>
      <c r="N79" s="179">
        <v>21</v>
      </c>
      <c r="O79" s="109">
        <v>3</v>
      </c>
      <c r="P79" s="100"/>
      <c r="Q79" s="190"/>
      <c r="R79" s="190">
        <f t="shared" si="15"/>
        <v>0</v>
      </c>
      <c r="S79" s="190"/>
      <c r="T79" s="190"/>
      <c r="U79" s="109">
        <f t="shared" si="16"/>
        <v>0</v>
      </c>
      <c r="V79" s="190"/>
      <c r="W79" s="190"/>
      <c r="X79" s="190">
        <f t="shared" si="17"/>
        <v>0</v>
      </c>
      <c r="Y79" s="191"/>
      <c r="Z79" s="192"/>
      <c r="AA79" s="110" t="str">
        <f t="shared" si="18"/>
        <v/>
      </c>
      <c r="AB79" s="109" t="str">
        <f t="shared" si="19"/>
        <v/>
      </c>
      <c r="AC79" s="193" t="str">
        <f t="shared" si="20"/>
        <v xml:space="preserve"> </v>
      </c>
      <c r="AD79" s="194" t="str">
        <f t="shared" si="21"/>
        <v xml:space="preserve"> </v>
      </c>
      <c r="AE79" s="195" t="str">
        <f t="shared" si="22"/>
        <v xml:space="preserve"> </v>
      </c>
      <c r="AF79" s="196"/>
      <c r="AG79" s="106" t="str">
        <f t="shared" si="23"/>
        <v>ok</v>
      </c>
      <c r="AH79" s="196"/>
      <c r="AI79" s="197" t="s">
        <v>1842</v>
      </c>
      <c r="AJ79" s="197" t="s">
        <v>1974</v>
      </c>
      <c r="AK79" s="198"/>
      <c r="AL79" s="198"/>
      <c r="AM79" s="198" t="s">
        <v>617</v>
      </c>
      <c r="AN79" s="198">
        <v>0</v>
      </c>
      <c r="AO79" s="197" t="s">
        <v>1184</v>
      </c>
      <c r="AP79" s="198" t="s">
        <v>1185</v>
      </c>
      <c r="AQ79" s="198">
        <v>25542615</v>
      </c>
      <c r="AR79" s="198" t="s">
        <v>62</v>
      </c>
      <c r="AS79" s="198" t="s">
        <v>618</v>
      </c>
    </row>
    <row r="80" spans="1:45" ht="22.5" customHeight="1" x14ac:dyDescent="0.25">
      <c r="A80" s="105"/>
      <c r="B80" s="102">
        <v>76</v>
      </c>
      <c r="C80" s="178" t="s">
        <v>354</v>
      </c>
      <c r="D80" s="111" t="s">
        <v>960</v>
      </c>
      <c r="E80" s="179">
        <v>18</v>
      </c>
      <c r="F80" s="178" t="s">
        <v>1952</v>
      </c>
      <c r="G80" s="178" t="s">
        <v>75</v>
      </c>
      <c r="H80" s="179">
        <v>78</v>
      </c>
      <c r="I80" s="179">
        <v>59</v>
      </c>
      <c r="J80" s="179">
        <v>59</v>
      </c>
      <c r="K80" s="179">
        <v>48</v>
      </c>
      <c r="L80" s="179">
        <v>58</v>
      </c>
      <c r="M80" s="179">
        <v>60</v>
      </c>
      <c r="N80" s="179">
        <v>362</v>
      </c>
      <c r="O80" s="109">
        <v>7</v>
      </c>
      <c r="P80" s="100"/>
      <c r="Q80" s="190"/>
      <c r="R80" s="190">
        <f t="shared" si="15"/>
        <v>0</v>
      </c>
      <c r="S80" s="190"/>
      <c r="T80" s="190"/>
      <c r="U80" s="109">
        <f t="shared" si="16"/>
        <v>0</v>
      </c>
      <c r="V80" s="190"/>
      <c r="W80" s="190"/>
      <c r="X80" s="190">
        <f t="shared" si="17"/>
        <v>0</v>
      </c>
      <c r="Y80" s="191"/>
      <c r="Z80" s="192"/>
      <c r="AA80" s="110" t="str">
        <f t="shared" si="18"/>
        <v/>
      </c>
      <c r="AB80" s="109" t="str">
        <f t="shared" si="19"/>
        <v/>
      </c>
      <c r="AC80" s="193" t="str">
        <f t="shared" si="20"/>
        <v xml:space="preserve"> </v>
      </c>
      <c r="AD80" s="194" t="str">
        <f t="shared" si="21"/>
        <v xml:space="preserve"> </v>
      </c>
      <c r="AE80" s="195" t="str">
        <f t="shared" si="22"/>
        <v xml:space="preserve"> </v>
      </c>
      <c r="AF80" s="196"/>
      <c r="AG80" s="106" t="str">
        <f t="shared" si="23"/>
        <v>ok</v>
      </c>
      <c r="AH80" s="196"/>
      <c r="AI80" s="197" t="s">
        <v>355</v>
      </c>
      <c r="AJ80" s="197" t="s">
        <v>354</v>
      </c>
      <c r="AK80" s="198"/>
      <c r="AL80" s="198" t="s">
        <v>53</v>
      </c>
      <c r="AM80" s="198" t="s">
        <v>903</v>
      </c>
      <c r="AN80" s="198" t="s">
        <v>1187</v>
      </c>
      <c r="AO80" s="197" t="s">
        <v>356</v>
      </c>
      <c r="AP80" s="198" t="s">
        <v>1188</v>
      </c>
      <c r="AQ80" s="198">
        <v>24815325</v>
      </c>
      <c r="AR80" s="198" t="s">
        <v>75</v>
      </c>
      <c r="AS80" s="198" t="s">
        <v>357</v>
      </c>
    </row>
    <row r="81" spans="1:45" ht="22.5" customHeight="1" x14ac:dyDescent="0.25">
      <c r="A81" s="111"/>
      <c r="B81" s="102">
        <v>77</v>
      </c>
      <c r="C81" s="178" t="s">
        <v>721</v>
      </c>
      <c r="D81" s="111" t="s">
        <v>960</v>
      </c>
      <c r="E81" s="179">
        <v>12</v>
      </c>
      <c r="F81" s="178" t="s">
        <v>1952</v>
      </c>
      <c r="G81" s="178" t="s">
        <v>90</v>
      </c>
      <c r="H81" s="179">
        <v>44</v>
      </c>
      <c r="I81" s="179">
        <v>45</v>
      </c>
      <c r="J81" s="179">
        <v>37</v>
      </c>
      <c r="K81" s="179">
        <v>45</v>
      </c>
      <c r="L81" s="179">
        <v>30</v>
      </c>
      <c r="M81" s="179">
        <v>33</v>
      </c>
      <c r="N81" s="179">
        <v>234</v>
      </c>
      <c r="O81" s="109">
        <v>5</v>
      </c>
      <c r="P81" s="100"/>
      <c r="Q81" s="190"/>
      <c r="R81" s="190">
        <f t="shared" si="15"/>
        <v>0</v>
      </c>
      <c r="S81" s="190"/>
      <c r="T81" s="190"/>
      <c r="U81" s="109">
        <f t="shared" si="16"/>
        <v>0</v>
      </c>
      <c r="V81" s="190"/>
      <c r="W81" s="190"/>
      <c r="X81" s="190">
        <f t="shared" si="17"/>
        <v>0</v>
      </c>
      <c r="Y81" s="191"/>
      <c r="Z81" s="192"/>
      <c r="AA81" s="110" t="str">
        <f t="shared" si="18"/>
        <v/>
      </c>
      <c r="AB81" s="109" t="str">
        <f t="shared" si="19"/>
        <v/>
      </c>
      <c r="AC81" s="193" t="str">
        <f t="shared" si="20"/>
        <v xml:space="preserve"> </v>
      </c>
      <c r="AD81" s="194" t="str">
        <f t="shared" si="21"/>
        <v xml:space="preserve"> </v>
      </c>
      <c r="AE81" s="195" t="str">
        <f t="shared" si="22"/>
        <v xml:space="preserve"> </v>
      </c>
      <c r="AF81" s="196"/>
      <c r="AG81" s="106" t="str">
        <f t="shared" si="23"/>
        <v>ok</v>
      </c>
      <c r="AH81" s="196"/>
      <c r="AI81" s="197" t="s">
        <v>1189</v>
      </c>
      <c r="AJ81" s="197" t="s">
        <v>721</v>
      </c>
      <c r="AK81" s="198"/>
      <c r="AL81" s="198"/>
      <c r="AM81" s="198" t="s">
        <v>769</v>
      </c>
      <c r="AN81" s="198" t="s">
        <v>1190</v>
      </c>
      <c r="AO81" s="197" t="s">
        <v>1191</v>
      </c>
      <c r="AP81" s="198" t="s">
        <v>1192</v>
      </c>
      <c r="AQ81" s="198">
        <v>22489078</v>
      </c>
      <c r="AR81" s="198" t="s">
        <v>90</v>
      </c>
      <c r="AS81" s="198" t="s">
        <v>723</v>
      </c>
    </row>
    <row r="82" spans="1:45" ht="22.5" customHeight="1" x14ac:dyDescent="0.25">
      <c r="A82" s="105"/>
      <c r="B82" s="102">
        <v>78</v>
      </c>
      <c r="C82" s="178" t="s">
        <v>420</v>
      </c>
      <c r="D82" s="111" t="s">
        <v>960</v>
      </c>
      <c r="E82" s="179">
        <v>11</v>
      </c>
      <c r="F82" s="178" t="s">
        <v>1952</v>
      </c>
      <c r="G82" s="178" t="s">
        <v>90</v>
      </c>
      <c r="H82" s="179">
        <v>44</v>
      </c>
      <c r="I82" s="179">
        <v>41</v>
      </c>
      <c r="J82" s="179">
        <v>36</v>
      </c>
      <c r="K82" s="179">
        <v>28</v>
      </c>
      <c r="L82" s="179">
        <v>38</v>
      </c>
      <c r="M82" s="179">
        <v>22</v>
      </c>
      <c r="N82" s="179">
        <v>209</v>
      </c>
      <c r="O82" s="109">
        <v>5</v>
      </c>
      <c r="P82" s="100"/>
      <c r="Q82" s="190"/>
      <c r="R82" s="190">
        <f t="shared" si="15"/>
        <v>0</v>
      </c>
      <c r="S82" s="190"/>
      <c r="T82" s="190"/>
      <c r="U82" s="109">
        <f t="shared" si="16"/>
        <v>0</v>
      </c>
      <c r="V82" s="190"/>
      <c r="W82" s="190"/>
      <c r="X82" s="190">
        <f t="shared" si="17"/>
        <v>0</v>
      </c>
      <c r="Y82" s="191"/>
      <c r="Z82" s="192"/>
      <c r="AA82" s="110" t="str">
        <f t="shared" si="18"/>
        <v/>
      </c>
      <c r="AB82" s="109" t="str">
        <f t="shared" si="19"/>
        <v/>
      </c>
      <c r="AC82" s="193" t="str">
        <f t="shared" si="20"/>
        <v xml:space="preserve"> </v>
      </c>
      <c r="AD82" s="194" t="str">
        <f t="shared" si="21"/>
        <v xml:space="preserve"> </v>
      </c>
      <c r="AE82" s="195" t="str">
        <f t="shared" si="22"/>
        <v xml:space="preserve"> </v>
      </c>
      <c r="AF82" s="196"/>
      <c r="AG82" s="106" t="str">
        <f t="shared" si="23"/>
        <v>ok</v>
      </c>
      <c r="AH82" s="196"/>
      <c r="AI82" s="197" t="s">
        <v>421</v>
      </c>
      <c r="AJ82" s="197" t="s">
        <v>420</v>
      </c>
      <c r="AK82" s="198"/>
      <c r="AL82" s="198" t="s">
        <v>53</v>
      </c>
      <c r="AM82" s="198" t="s">
        <v>1843</v>
      </c>
      <c r="AN82" s="198" t="s">
        <v>1193</v>
      </c>
      <c r="AO82" s="197" t="s">
        <v>1191</v>
      </c>
      <c r="AP82" s="198" t="s">
        <v>1194</v>
      </c>
      <c r="AQ82" s="198">
        <v>22487677</v>
      </c>
      <c r="AR82" s="198" t="s">
        <v>90</v>
      </c>
      <c r="AS82" s="198" t="s">
        <v>422</v>
      </c>
    </row>
    <row r="83" spans="1:45" ht="22.5" customHeight="1" x14ac:dyDescent="0.25">
      <c r="A83" s="111"/>
      <c r="B83" s="102">
        <v>79</v>
      </c>
      <c r="C83" s="178" t="s">
        <v>1975</v>
      </c>
      <c r="D83" s="111" t="s">
        <v>960</v>
      </c>
      <c r="E83" s="179">
        <v>14</v>
      </c>
      <c r="F83" s="178" t="s">
        <v>1952</v>
      </c>
      <c r="G83" s="178" t="s">
        <v>62</v>
      </c>
      <c r="H83" s="179">
        <v>70</v>
      </c>
      <c r="I83" s="179">
        <v>46</v>
      </c>
      <c r="J83" s="179">
        <v>66</v>
      </c>
      <c r="K83" s="179">
        <v>49</v>
      </c>
      <c r="L83" s="179">
        <v>50</v>
      </c>
      <c r="M83" s="179">
        <v>36</v>
      </c>
      <c r="N83" s="179">
        <v>317</v>
      </c>
      <c r="O83" s="109">
        <v>5</v>
      </c>
      <c r="P83" s="100"/>
      <c r="Q83" s="190"/>
      <c r="R83" s="190">
        <f t="shared" si="15"/>
        <v>0</v>
      </c>
      <c r="S83" s="190"/>
      <c r="T83" s="190"/>
      <c r="U83" s="109">
        <f t="shared" si="16"/>
        <v>0</v>
      </c>
      <c r="V83" s="190"/>
      <c r="W83" s="190"/>
      <c r="X83" s="190">
        <f t="shared" si="17"/>
        <v>0</v>
      </c>
      <c r="Y83" s="191"/>
      <c r="Z83" s="192"/>
      <c r="AA83" s="110" t="str">
        <f t="shared" si="18"/>
        <v/>
      </c>
      <c r="AB83" s="109" t="str">
        <f t="shared" si="19"/>
        <v/>
      </c>
      <c r="AC83" s="193" t="str">
        <f t="shared" si="20"/>
        <v xml:space="preserve"> </v>
      </c>
      <c r="AD83" s="194" t="str">
        <f t="shared" si="21"/>
        <v xml:space="preserve"> </v>
      </c>
      <c r="AE83" s="195" t="str">
        <f t="shared" si="22"/>
        <v xml:space="preserve"> </v>
      </c>
      <c r="AF83" s="196"/>
      <c r="AG83" s="106" t="str">
        <f t="shared" si="23"/>
        <v>ok</v>
      </c>
      <c r="AH83" s="196"/>
      <c r="AI83" s="197" t="s">
        <v>1195</v>
      </c>
      <c r="AJ83" s="197" t="s">
        <v>1975</v>
      </c>
      <c r="AK83" s="198"/>
      <c r="AL83" s="198"/>
      <c r="AM83" s="198" t="s">
        <v>243</v>
      </c>
      <c r="AN83" s="198" t="s">
        <v>620</v>
      </c>
      <c r="AO83" s="197" t="s">
        <v>1196</v>
      </c>
      <c r="AP83" s="198" t="s">
        <v>1197</v>
      </c>
      <c r="AQ83" s="198">
        <v>25314945</v>
      </c>
      <c r="AR83" s="198" t="s">
        <v>62</v>
      </c>
      <c r="AS83" s="198" t="s">
        <v>621</v>
      </c>
    </row>
    <row r="84" spans="1:45" ht="22.5" customHeight="1" x14ac:dyDescent="0.25">
      <c r="A84" s="105"/>
      <c r="B84" s="102">
        <v>80</v>
      </c>
      <c r="C84" s="178" t="s">
        <v>1976</v>
      </c>
      <c r="D84" s="111" t="s">
        <v>960</v>
      </c>
      <c r="E84" s="179">
        <v>13</v>
      </c>
      <c r="F84" s="178" t="s">
        <v>1952</v>
      </c>
      <c r="G84" s="178" t="s">
        <v>72</v>
      </c>
      <c r="H84" s="179">
        <v>45</v>
      </c>
      <c r="I84" s="179">
        <v>44</v>
      </c>
      <c r="J84" s="179">
        <v>39</v>
      </c>
      <c r="K84" s="179">
        <v>39</v>
      </c>
      <c r="L84" s="179">
        <v>49</v>
      </c>
      <c r="M84" s="179">
        <v>65</v>
      </c>
      <c r="N84" s="179">
        <v>281</v>
      </c>
      <c r="O84" s="109">
        <v>5</v>
      </c>
      <c r="P84" s="100"/>
      <c r="Q84" s="190"/>
      <c r="R84" s="190">
        <f t="shared" si="15"/>
        <v>0</v>
      </c>
      <c r="S84" s="190"/>
      <c r="T84" s="190"/>
      <c r="U84" s="109">
        <f t="shared" si="16"/>
        <v>0</v>
      </c>
      <c r="V84" s="190"/>
      <c r="W84" s="190"/>
      <c r="X84" s="190">
        <f t="shared" si="17"/>
        <v>0</v>
      </c>
      <c r="Y84" s="191"/>
      <c r="Z84" s="192"/>
      <c r="AA84" s="110" t="str">
        <f t="shared" si="18"/>
        <v/>
      </c>
      <c r="AB84" s="109" t="str">
        <f t="shared" si="19"/>
        <v/>
      </c>
      <c r="AC84" s="193" t="str">
        <f t="shared" si="20"/>
        <v xml:space="preserve"> </v>
      </c>
      <c r="AD84" s="194" t="str">
        <f t="shared" si="21"/>
        <v xml:space="preserve"> </v>
      </c>
      <c r="AE84" s="195" t="str">
        <f t="shared" si="22"/>
        <v xml:space="preserve"> </v>
      </c>
      <c r="AF84" s="196"/>
      <c r="AG84" s="106" t="str">
        <f t="shared" si="23"/>
        <v>ok</v>
      </c>
      <c r="AH84" s="196"/>
      <c r="AI84" s="197" t="s">
        <v>1198</v>
      </c>
      <c r="AJ84" s="197" t="s">
        <v>1976</v>
      </c>
      <c r="AK84" s="198"/>
      <c r="AL84" s="198"/>
      <c r="AM84" s="198" t="s">
        <v>2081</v>
      </c>
      <c r="AN84" s="198" t="s">
        <v>1199</v>
      </c>
      <c r="AO84" s="197" t="s">
        <v>1200</v>
      </c>
      <c r="AP84" s="198" t="s">
        <v>1201</v>
      </c>
      <c r="AQ84" s="198">
        <v>26813129</v>
      </c>
      <c r="AR84" s="198" t="s">
        <v>72</v>
      </c>
      <c r="AS84" s="198" t="s">
        <v>180</v>
      </c>
    </row>
    <row r="85" spans="1:45" ht="22.5" customHeight="1" x14ac:dyDescent="0.25">
      <c r="A85" s="111"/>
      <c r="B85" s="102">
        <v>81</v>
      </c>
      <c r="C85" s="178" t="s">
        <v>1977</v>
      </c>
      <c r="D85" s="111" t="s">
        <v>960</v>
      </c>
      <c r="E85" s="179">
        <v>15</v>
      </c>
      <c r="F85" s="178" t="s">
        <v>1952</v>
      </c>
      <c r="G85" s="178" t="s">
        <v>72</v>
      </c>
      <c r="H85" s="179">
        <v>58</v>
      </c>
      <c r="I85" s="179">
        <v>51</v>
      </c>
      <c r="J85" s="179">
        <v>47</v>
      </c>
      <c r="K85" s="179">
        <v>50</v>
      </c>
      <c r="L85" s="179">
        <v>41</v>
      </c>
      <c r="M85" s="179">
        <v>53</v>
      </c>
      <c r="N85" s="179">
        <v>300</v>
      </c>
      <c r="O85" s="109">
        <v>5</v>
      </c>
      <c r="P85" s="100"/>
      <c r="Q85" s="190"/>
      <c r="R85" s="190">
        <f t="shared" si="15"/>
        <v>0</v>
      </c>
      <c r="S85" s="190"/>
      <c r="T85" s="190"/>
      <c r="U85" s="109">
        <f t="shared" si="16"/>
        <v>0</v>
      </c>
      <c r="V85" s="190"/>
      <c r="W85" s="190"/>
      <c r="X85" s="190">
        <f t="shared" si="17"/>
        <v>0</v>
      </c>
      <c r="Y85" s="191"/>
      <c r="Z85" s="192"/>
      <c r="AA85" s="110" t="str">
        <f t="shared" si="18"/>
        <v/>
      </c>
      <c r="AB85" s="109" t="str">
        <f t="shared" si="19"/>
        <v/>
      </c>
      <c r="AC85" s="193" t="str">
        <f t="shared" si="20"/>
        <v xml:space="preserve"> </v>
      </c>
      <c r="AD85" s="194" t="str">
        <f t="shared" si="21"/>
        <v xml:space="preserve"> </v>
      </c>
      <c r="AE85" s="195" t="str">
        <f t="shared" si="22"/>
        <v xml:space="preserve"> </v>
      </c>
      <c r="AF85" s="196"/>
      <c r="AG85" s="106" t="str">
        <f t="shared" si="23"/>
        <v>ok</v>
      </c>
      <c r="AH85" s="196"/>
      <c r="AI85" s="197" t="s">
        <v>1202</v>
      </c>
      <c r="AJ85" s="197" t="s">
        <v>1977</v>
      </c>
      <c r="AK85" s="198"/>
      <c r="AL85" s="198"/>
      <c r="AM85" s="198" t="s">
        <v>2082</v>
      </c>
      <c r="AN85" s="198" t="s">
        <v>1203</v>
      </c>
      <c r="AO85" s="197" t="s">
        <v>1204</v>
      </c>
      <c r="AP85" s="198" t="s">
        <v>1205</v>
      </c>
      <c r="AQ85" s="198">
        <v>26913287</v>
      </c>
      <c r="AR85" s="198" t="s">
        <v>72</v>
      </c>
      <c r="AS85" s="198" t="s">
        <v>133</v>
      </c>
    </row>
    <row r="86" spans="1:45" ht="22.5" customHeight="1" x14ac:dyDescent="0.25">
      <c r="A86" s="105"/>
      <c r="B86" s="102">
        <v>82</v>
      </c>
      <c r="C86" s="178" t="s">
        <v>1978</v>
      </c>
      <c r="D86" s="111" t="s">
        <v>960</v>
      </c>
      <c r="E86" s="179">
        <v>3</v>
      </c>
      <c r="F86" s="178" t="s">
        <v>1952</v>
      </c>
      <c r="G86" s="178" t="s">
        <v>72</v>
      </c>
      <c r="H86" s="179">
        <v>9</v>
      </c>
      <c r="I86" s="179">
        <v>10</v>
      </c>
      <c r="J86" s="179">
        <v>12</v>
      </c>
      <c r="K86" s="179">
        <v>8</v>
      </c>
      <c r="L86" s="179">
        <v>14</v>
      </c>
      <c r="M86" s="179">
        <v>6</v>
      </c>
      <c r="N86" s="179">
        <v>59</v>
      </c>
      <c r="O86" s="109">
        <v>3</v>
      </c>
      <c r="P86" s="100"/>
      <c r="Q86" s="190"/>
      <c r="R86" s="190">
        <f t="shared" si="15"/>
        <v>0</v>
      </c>
      <c r="S86" s="190"/>
      <c r="T86" s="190"/>
      <c r="U86" s="109">
        <f t="shared" si="16"/>
        <v>0</v>
      </c>
      <c r="V86" s="190"/>
      <c r="W86" s="190"/>
      <c r="X86" s="190">
        <f t="shared" si="17"/>
        <v>0</v>
      </c>
      <c r="Y86" s="191"/>
      <c r="Z86" s="192"/>
      <c r="AA86" s="110" t="str">
        <f t="shared" si="18"/>
        <v/>
      </c>
      <c r="AB86" s="109" t="str">
        <f t="shared" si="19"/>
        <v/>
      </c>
      <c r="AC86" s="193" t="str">
        <f t="shared" si="20"/>
        <v xml:space="preserve"> </v>
      </c>
      <c r="AD86" s="194" t="str">
        <f t="shared" si="21"/>
        <v xml:space="preserve"> </v>
      </c>
      <c r="AE86" s="195" t="str">
        <f t="shared" si="22"/>
        <v xml:space="preserve"> </v>
      </c>
      <c r="AF86" s="196"/>
      <c r="AG86" s="106" t="str">
        <f t="shared" si="23"/>
        <v>ok</v>
      </c>
      <c r="AH86" s="196"/>
      <c r="AI86" s="197" t="s">
        <v>1844</v>
      </c>
      <c r="AJ86" s="197" t="s">
        <v>1978</v>
      </c>
      <c r="AK86" s="198"/>
      <c r="AL86" s="198"/>
      <c r="AM86" s="198" t="s">
        <v>2083</v>
      </c>
      <c r="AN86" s="198" t="s">
        <v>1206</v>
      </c>
      <c r="AO86" s="197" t="s">
        <v>1207</v>
      </c>
      <c r="AP86" s="198" t="s">
        <v>1208</v>
      </c>
      <c r="AQ86" s="198">
        <v>26814004</v>
      </c>
      <c r="AR86" s="198" t="s">
        <v>72</v>
      </c>
      <c r="AS86" s="198" t="s">
        <v>829</v>
      </c>
    </row>
    <row r="87" spans="1:45" ht="22.5" customHeight="1" x14ac:dyDescent="0.25">
      <c r="A87" s="111"/>
      <c r="B87" s="102">
        <v>83</v>
      </c>
      <c r="C87" s="178" t="s">
        <v>724</v>
      </c>
      <c r="D87" s="111" t="s">
        <v>960</v>
      </c>
      <c r="E87" s="179">
        <v>12</v>
      </c>
      <c r="F87" s="178" t="s">
        <v>1952</v>
      </c>
      <c r="G87" s="178" t="s">
        <v>90</v>
      </c>
      <c r="H87" s="179">
        <v>36</v>
      </c>
      <c r="I87" s="179">
        <v>40</v>
      </c>
      <c r="J87" s="179">
        <v>31</v>
      </c>
      <c r="K87" s="179">
        <v>35</v>
      </c>
      <c r="L87" s="179">
        <v>35</v>
      </c>
      <c r="M87" s="179">
        <v>30</v>
      </c>
      <c r="N87" s="179">
        <v>207</v>
      </c>
      <c r="O87" s="109">
        <v>5</v>
      </c>
      <c r="P87" s="100"/>
      <c r="Q87" s="190"/>
      <c r="R87" s="190">
        <f t="shared" si="15"/>
        <v>0</v>
      </c>
      <c r="S87" s="190"/>
      <c r="T87" s="190"/>
      <c r="U87" s="109">
        <f t="shared" si="16"/>
        <v>0</v>
      </c>
      <c r="V87" s="190"/>
      <c r="W87" s="190"/>
      <c r="X87" s="190">
        <f t="shared" si="17"/>
        <v>0</v>
      </c>
      <c r="Y87" s="191"/>
      <c r="Z87" s="192"/>
      <c r="AA87" s="110" t="str">
        <f t="shared" si="18"/>
        <v/>
      </c>
      <c r="AB87" s="109" t="str">
        <f t="shared" si="19"/>
        <v/>
      </c>
      <c r="AC87" s="193" t="str">
        <f t="shared" si="20"/>
        <v xml:space="preserve"> </v>
      </c>
      <c r="AD87" s="194" t="str">
        <f t="shared" si="21"/>
        <v xml:space="preserve"> </v>
      </c>
      <c r="AE87" s="195" t="str">
        <f t="shared" si="22"/>
        <v xml:space="preserve"> </v>
      </c>
      <c r="AF87" s="196"/>
      <c r="AG87" s="106" t="str">
        <f t="shared" si="23"/>
        <v>ok</v>
      </c>
      <c r="AH87" s="196"/>
      <c r="AI87" s="197" t="s">
        <v>725</v>
      </c>
      <c r="AJ87" s="197" t="s">
        <v>724</v>
      </c>
      <c r="AK87" s="198"/>
      <c r="AL87" s="198"/>
      <c r="AM87" s="198" t="s">
        <v>921</v>
      </c>
      <c r="AN87" s="198" t="s">
        <v>1209</v>
      </c>
      <c r="AO87" s="197" t="s">
        <v>1210</v>
      </c>
      <c r="AP87" s="198" t="s">
        <v>2084</v>
      </c>
      <c r="AQ87" s="198">
        <v>22523164</v>
      </c>
      <c r="AR87" s="198" t="s">
        <v>90</v>
      </c>
      <c r="AS87" s="198" t="s">
        <v>726</v>
      </c>
    </row>
    <row r="88" spans="1:45" ht="22.5" customHeight="1" x14ac:dyDescent="0.25">
      <c r="A88" s="105"/>
      <c r="B88" s="102">
        <v>84</v>
      </c>
      <c r="C88" s="178" t="s">
        <v>727</v>
      </c>
      <c r="D88" s="111" t="s">
        <v>960</v>
      </c>
      <c r="E88" s="179">
        <v>12</v>
      </c>
      <c r="F88" s="178" t="s">
        <v>1952</v>
      </c>
      <c r="G88" s="178" t="s">
        <v>90</v>
      </c>
      <c r="H88" s="179">
        <v>35</v>
      </c>
      <c r="I88" s="179">
        <v>43</v>
      </c>
      <c r="J88" s="179">
        <v>41</v>
      </c>
      <c r="K88" s="179">
        <v>43</v>
      </c>
      <c r="L88" s="179">
        <v>42</v>
      </c>
      <c r="M88" s="179">
        <v>36</v>
      </c>
      <c r="N88" s="179">
        <v>240</v>
      </c>
      <c r="O88" s="109">
        <v>5</v>
      </c>
      <c r="P88" s="100"/>
      <c r="Q88" s="190"/>
      <c r="R88" s="190">
        <f t="shared" si="15"/>
        <v>0</v>
      </c>
      <c r="S88" s="190"/>
      <c r="T88" s="190"/>
      <c r="U88" s="109">
        <f t="shared" si="16"/>
        <v>0</v>
      </c>
      <c r="V88" s="190"/>
      <c r="W88" s="190"/>
      <c r="X88" s="190">
        <f t="shared" si="17"/>
        <v>0</v>
      </c>
      <c r="Y88" s="191"/>
      <c r="Z88" s="192"/>
      <c r="AA88" s="110" t="str">
        <f t="shared" si="18"/>
        <v/>
      </c>
      <c r="AB88" s="109" t="str">
        <f t="shared" si="19"/>
        <v/>
      </c>
      <c r="AC88" s="193" t="str">
        <f t="shared" si="20"/>
        <v xml:space="preserve"> </v>
      </c>
      <c r="AD88" s="194" t="str">
        <f t="shared" si="21"/>
        <v xml:space="preserve"> </v>
      </c>
      <c r="AE88" s="195" t="str">
        <f t="shared" si="22"/>
        <v xml:space="preserve"> </v>
      </c>
      <c r="AF88" s="196"/>
      <c r="AG88" s="106" t="str">
        <f t="shared" si="23"/>
        <v>ok</v>
      </c>
      <c r="AH88" s="196"/>
      <c r="AI88" s="197" t="s">
        <v>1211</v>
      </c>
      <c r="AJ88" s="197" t="s">
        <v>727</v>
      </c>
      <c r="AK88" s="198"/>
      <c r="AL88" s="198" t="s">
        <v>53</v>
      </c>
      <c r="AM88" s="198" t="s">
        <v>1212</v>
      </c>
      <c r="AN88" s="198" t="s">
        <v>1213</v>
      </c>
      <c r="AO88" s="197" t="s">
        <v>1210</v>
      </c>
      <c r="AP88" s="198" t="s">
        <v>1214</v>
      </c>
      <c r="AQ88" s="198">
        <v>22870626</v>
      </c>
      <c r="AR88" s="198" t="s">
        <v>90</v>
      </c>
      <c r="AS88" s="198" t="s">
        <v>728</v>
      </c>
    </row>
    <row r="89" spans="1:45" ht="22.5" customHeight="1" x14ac:dyDescent="0.25">
      <c r="A89" s="111"/>
      <c r="B89" s="102">
        <v>85</v>
      </c>
      <c r="C89" s="178" t="s">
        <v>457</v>
      </c>
      <c r="D89" s="111" t="s">
        <v>960</v>
      </c>
      <c r="E89" s="179">
        <v>19</v>
      </c>
      <c r="F89" s="178" t="s">
        <v>1952</v>
      </c>
      <c r="G89" s="178" t="s">
        <v>90</v>
      </c>
      <c r="H89" s="179">
        <v>71</v>
      </c>
      <c r="I89" s="179">
        <v>75</v>
      </c>
      <c r="J89" s="179">
        <v>73</v>
      </c>
      <c r="K89" s="179">
        <v>84</v>
      </c>
      <c r="L89" s="179">
        <v>54</v>
      </c>
      <c r="M89" s="179">
        <v>66</v>
      </c>
      <c r="N89" s="179">
        <v>423</v>
      </c>
      <c r="O89" s="109">
        <v>7</v>
      </c>
      <c r="P89" s="100"/>
      <c r="Q89" s="190"/>
      <c r="R89" s="190">
        <f t="shared" si="15"/>
        <v>0</v>
      </c>
      <c r="S89" s="190"/>
      <c r="T89" s="190"/>
      <c r="U89" s="109">
        <f t="shared" si="16"/>
        <v>0</v>
      </c>
      <c r="V89" s="190"/>
      <c r="W89" s="190"/>
      <c r="X89" s="190">
        <f t="shared" si="17"/>
        <v>0</v>
      </c>
      <c r="Y89" s="191"/>
      <c r="Z89" s="192"/>
      <c r="AA89" s="110" t="str">
        <f t="shared" si="18"/>
        <v/>
      </c>
      <c r="AB89" s="109" t="str">
        <f t="shared" si="19"/>
        <v/>
      </c>
      <c r="AC89" s="193" t="str">
        <f t="shared" si="20"/>
        <v xml:space="preserve"> </v>
      </c>
      <c r="AD89" s="194" t="str">
        <f t="shared" si="21"/>
        <v xml:space="preserve"> </v>
      </c>
      <c r="AE89" s="195" t="str">
        <f t="shared" si="22"/>
        <v xml:space="preserve"> </v>
      </c>
      <c r="AF89" s="196"/>
      <c r="AG89" s="106" t="str">
        <f t="shared" si="23"/>
        <v>ok</v>
      </c>
      <c r="AH89" s="196"/>
      <c r="AI89" s="197" t="s">
        <v>1215</v>
      </c>
      <c r="AJ89" s="197" t="s">
        <v>457</v>
      </c>
      <c r="AK89" s="198"/>
      <c r="AL89" s="198"/>
      <c r="AM89" s="198" t="s">
        <v>458</v>
      </c>
      <c r="AN89" s="198" t="s">
        <v>459</v>
      </c>
      <c r="AO89" s="197" t="s">
        <v>460</v>
      </c>
      <c r="AP89" s="198" t="s">
        <v>1216</v>
      </c>
      <c r="AQ89" s="198">
        <v>22481497</v>
      </c>
      <c r="AR89" s="198" t="s">
        <v>90</v>
      </c>
      <c r="AS89" s="198" t="s">
        <v>461</v>
      </c>
    </row>
    <row r="90" spans="1:45" ht="22.5" customHeight="1" x14ac:dyDescent="0.25">
      <c r="A90" s="105"/>
      <c r="B90" s="102">
        <v>86</v>
      </c>
      <c r="C90" s="178" t="s">
        <v>1846</v>
      </c>
      <c r="D90" s="111" t="s">
        <v>960</v>
      </c>
      <c r="E90" s="179">
        <v>9</v>
      </c>
      <c r="F90" s="178" t="s">
        <v>1952</v>
      </c>
      <c r="G90" s="178" t="s">
        <v>272</v>
      </c>
      <c r="H90" s="179">
        <v>19</v>
      </c>
      <c r="I90" s="179">
        <v>29</v>
      </c>
      <c r="J90" s="179">
        <v>25</v>
      </c>
      <c r="K90" s="179">
        <v>32</v>
      </c>
      <c r="L90" s="179">
        <v>29</v>
      </c>
      <c r="M90" s="179">
        <v>20</v>
      </c>
      <c r="N90" s="179">
        <v>154</v>
      </c>
      <c r="O90" s="109">
        <v>5</v>
      </c>
      <c r="P90" s="100"/>
      <c r="Q90" s="190"/>
      <c r="R90" s="190">
        <f t="shared" si="15"/>
        <v>0</v>
      </c>
      <c r="S90" s="190"/>
      <c r="T90" s="190"/>
      <c r="U90" s="109">
        <f t="shared" si="16"/>
        <v>0</v>
      </c>
      <c r="V90" s="190"/>
      <c r="W90" s="190"/>
      <c r="X90" s="190">
        <f t="shared" si="17"/>
        <v>0</v>
      </c>
      <c r="Y90" s="191"/>
      <c r="Z90" s="192"/>
      <c r="AA90" s="110" t="str">
        <f t="shared" si="18"/>
        <v/>
      </c>
      <c r="AB90" s="109" t="str">
        <f t="shared" si="19"/>
        <v/>
      </c>
      <c r="AC90" s="193" t="str">
        <f t="shared" si="20"/>
        <v xml:space="preserve"> </v>
      </c>
      <c r="AD90" s="194" t="str">
        <f t="shared" si="21"/>
        <v xml:space="preserve"> </v>
      </c>
      <c r="AE90" s="195" t="str">
        <f t="shared" si="22"/>
        <v xml:space="preserve"> </v>
      </c>
      <c r="AF90" s="196"/>
      <c r="AG90" s="106" t="str">
        <f t="shared" si="23"/>
        <v>ok</v>
      </c>
      <c r="AH90" s="196"/>
      <c r="AI90" s="197" t="s">
        <v>1845</v>
      </c>
      <c r="AJ90" s="197" t="s">
        <v>1846</v>
      </c>
      <c r="AK90" s="198"/>
      <c r="AL90" s="198"/>
      <c r="AM90" s="198" t="s">
        <v>1217</v>
      </c>
      <c r="AN90" s="198" t="s">
        <v>967</v>
      </c>
      <c r="AO90" s="197" t="s">
        <v>1218</v>
      </c>
      <c r="AP90" s="198" t="s">
        <v>1219</v>
      </c>
      <c r="AQ90" s="198">
        <v>24720286</v>
      </c>
      <c r="AR90" s="198" t="s">
        <v>272</v>
      </c>
      <c r="AS90" s="198" t="s">
        <v>522</v>
      </c>
    </row>
    <row r="91" spans="1:45" ht="22.5" customHeight="1" x14ac:dyDescent="0.25">
      <c r="A91" s="111"/>
      <c r="B91" s="102">
        <v>87</v>
      </c>
      <c r="C91" s="178" t="s">
        <v>426</v>
      </c>
      <c r="D91" s="111" t="s">
        <v>960</v>
      </c>
      <c r="E91" s="179">
        <v>8</v>
      </c>
      <c r="F91" s="178" t="s">
        <v>1955</v>
      </c>
      <c r="G91" s="178" t="s">
        <v>90</v>
      </c>
      <c r="H91" s="179">
        <v>0</v>
      </c>
      <c r="I91" s="179">
        <v>0</v>
      </c>
      <c r="J91" s="179">
        <v>0</v>
      </c>
      <c r="K91" s="179">
        <v>52</v>
      </c>
      <c r="L91" s="179">
        <v>55</v>
      </c>
      <c r="M91" s="179">
        <v>42</v>
      </c>
      <c r="N91" s="179">
        <v>149</v>
      </c>
      <c r="O91" s="109">
        <v>7</v>
      </c>
      <c r="P91" s="100"/>
      <c r="Q91" s="190"/>
      <c r="R91" s="190">
        <f t="shared" si="15"/>
        <v>0</v>
      </c>
      <c r="S91" s="190"/>
      <c r="T91" s="190"/>
      <c r="U91" s="109">
        <f t="shared" si="16"/>
        <v>0</v>
      </c>
      <c r="V91" s="190"/>
      <c r="W91" s="190"/>
      <c r="X91" s="190">
        <f t="shared" si="17"/>
        <v>0</v>
      </c>
      <c r="Y91" s="191"/>
      <c r="Z91" s="192"/>
      <c r="AA91" s="110" t="str">
        <f t="shared" si="18"/>
        <v/>
      </c>
      <c r="AB91" s="109" t="str">
        <f t="shared" si="19"/>
        <v/>
      </c>
      <c r="AC91" s="193" t="str">
        <f t="shared" si="20"/>
        <v xml:space="preserve"> </v>
      </c>
      <c r="AD91" s="194" t="str">
        <f t="shared" si="21"/>
        <v xml:space="preserve"> </v>
      </c>
      <c r="AE91" s="195" t="str">
        <f t="shared" si="22"/>
        <v xml:space="preserve"> </v>
      </c>
      <c r="AF91" s="196"/>
      <c r="AG91" s="106" t="str">
        <f t="shared" si="23"/>
        <v>ok</v>
      </c>
      <c r="AH91" s="196"/>
      <c r="AI91" s="197" t="s">
        <v>427</v>
      </c>
      <c r="AJ91" s="197" t="s">
        <v>426</v>
      </c>
      <c r="AK91" s="198"/>
      <c r="AL91" s="198"/>
      <c r="AM91" s="198" t="s">
        <v>1847</v>
      </c>
      <c r="AN91" s="198" t="s">
        <v>1222</v>
      </c>
      <c r="AO91" s="197" t="s">
        <v>1220</v>
      </c>
      <c r="AP91" s="198" t="s">
        <v>1223</v>
      </c>
      <c r="AQ91" s="198">
        <v>22514968</v>
      </c>
      <c r="AR91" s="198" t="s">
        <v>90</v>
      </c>
      <c r="AS91" s="198" t="s">
        <v>428</v>
      </c>
    </row>
    <row r="92" spans="1:45" ht="22.5" customHeight="1" x14ac:dyDescent="0.25">
      <c r="A92" s="105"/>
      <c r="B92" s="102">
        <v>88</v>
      </c>
      <c r="C92" s="178" t="s">
        <v>125</v>
      </c>
      <c r="D92" s="111" t="s">
        <v>960</v>
      </c>
      <c r="E92" s="179">
        <v>2</v>
      </c>
      <c r="F92" s="178" t="s">
        <v>1952</v>
      </c>
      <c r="G92" s="178" t="s">
        <v>90</v>
      </c>
      <c r="H92" s="179">
        <v>6</v>
      </c>
      <c r="I92" s="179">
        <v>3</v>
      </c>
      <c r="J92" s="179">
        <v>4</v>
      </c>
      <c r="K92" s="179">
        <v>3</v>
      </c>
      <c r="L92" s="179">
        <v>5</v>
      </c>
      <c r="M92" s="179">
        <v>3</v>
      </c>
      <c r="N92" s="179">
        <v>24</v>
      </c>
      <c r="O92" s="109">
        <v>3</v>
      </c>
      <c r="P92" s="100"/>
      <c r="Q92" s="190"/>
      <c r="R92" s="190">
        <f t="shared" si="15"/>
        <v>0</v>
      </c>
      <c r="S92" s="190"/>
      <c r="T92" s="190"/>
      <c r="U92" s="109">
        <f t="shared" si="16"/>
        <v>0</v>
      </c>
      <c r="V92" s="190"/>
      <c r="W92" s="190"/>
      <c r="X92" s="190">
        <f t="shared" si="17"/>
        <v>0</v>
      </c>
      <c r="Y92" s="191"/>
      <c r="Z92" s="192"/>
      <c r="AA92" s="110" t="str">
        <f t="shared" si="18"/>
        <v/>
      </c>
      <c r="AB92" s="109" t="str">
        <f t="shared" si="19"/>
        <v/>
      </c>
      <c r="AC92" s="193" t="str">
        <f t="shared" si="20"/>
        <v xml:space="preserve"> </v>
      </c>
      <c r="AD92" s="194" t="str">
        <f t="shared" si="21"/>
        <v xml:space="preserve"> </v>
      </c>
      <c r="AE92" s="195" t="str">
        <f t="shared" si="22"/>
        <v xml:space="preserve"> </v>
      </c>
      <c r="AF92" s="196"/>
      <c r="AG92" s="106" t="str">
        <f t="shared" si="23"/>
        <v>ok</v>
      </c>
      <c r="AH92" s="196"/>
      <c r="AI92" s="197" t="s">
        <v>126</v>
      </c>
      <c r="AJ92" s="197" t="s">
        <v>125</v>
      </c>
      <c r="AK92" s="198"/>
      <c r="AL92" s="198" t="s">
        <v>53</v>
      </c>
      <c r="AM92" s="198" t="s">
        <v>922</v>
      </c>
      <c r="AN92" s="198" t="s">
        <v>1848</v>
      </c>
      <c r="AO92" s="197" t="s">
        <v>1224</v>
      </c>
      <c r="AP92" s="198" t="s">
        <v>1225</v>
      </c>
      <c r="AQ92" s="198">
        <v>22833521</v>
      </c>
      <c r="AR92" s="198" t="s">
        <v>90</v>
      </c>
      <c r="AS92" s="198" t="s">
        <v>127</v>
      </c>
    </row>
    <row r="93" spans="1:45" ht="22.5" customHeight="1" x14ac:dyDescent="0.25">
      <c r="A93" s="111"/>
      <c r="B93" s="102">
        <v>89</v>
      </c>
      <c r="C93" s="178" t="s">
        <v>453</v>
      </c>
      <c r="D93" s="111" t="s">
        <v>960</v>
      </c>
      <c r="E93" s="179">
        <v>6</v>
      </c>
      <c r="F93" s="178" t="s">
        <v>1952</v>
      </c>
      <c r="G93" s="178" t="s">
        <v>272</v>
      </c>
      <c r="H93" s="179">
        <v>19</v>
      </c>
      <c r="I93" s="179">
        <v>17</v>
      </c>
      <c r="J93" s="179">
        <v>20</v>
      </c>
      <c r="K93" s="179">
        <v>20</v>
      </c>
      <c r="L93" s="179">
        <v>21</v>
      </c>
      <c r="M93" s="179">
        <v>24</v>
      </c>
      <c r="N93" s="179">
        <v>121</v>
      </c>
      <c r="O93" s="109">
        <v>3</v>
      </c>
      <c r="P93" s="100"/>
      <c r="Q93" s="190"/>
      <c r="R93" s="190">
        <f t="shared" si="15"/>
        <v>0</v>
      </c>
      <c r="S93" s="190"/>
      <c r="T93" s="190"/>
      <c r="U93" s="109">
        <f t="shared" si="16"/>
        <v>0</v>
      </c>
      <c r="V93" s="190"/>
      <c r="W93" s="190"/>
      <c r="X93" s="190">
        <f t="shared" si="17"/>
        <v>0</v>
      </c>
      <c r="Y93" s="191"/>
      <c r="Z93" s="192"/>
      <c r="AA93" s="110" t="str">
        <f t="shared" si="18"/>
        <v/>
      </c>
      <c r="AB93" s="109" t="str">
        <f t="shared" si="19"/>
        <v/>
      </c>
      <c r="AC93" s="193" t="str">
        <f t="shared" si="20"/>
        <v xml:space="preserve"> </v>
      </c>
      <c r="AD93" s="194" t="str">
        <f t="shared" si="21"/>
        <v xml:space="preserve"> </v>
      </c>
      <c r="AE93" s="195" t="str">
        <f t="shared" si="22"/>
        <v xml:space="preserve"> </v>
      </c>
      <c r="AF93" s="196"/>
      <c r="AG93" s="106" t="str">
        <f t="shared" si="23"/>
        <v>ok</v>
      </c>
      <c r="AH93" s="196"/>
      <c r="AI93" s="197" t="s">
        <v>454</v>
      </c>
      <c r="AJ93" s="197" t="s">
        <v>453</v>
      </c>
      <c r="AK93" s="198"/>
      <c r="AL93" s="198"/>
      <c r="AM93" s="198" t="s">
        <v>885</v>
      </c>
      <c r="AN93" s="198" t="s">
        <v>455</v>
      </c>
      <c r="AO93" s="197" t="s">
        <v>344</v>
      </c>
      <c r="AP93" s="198" t="s">
        <v>1226</v>
      </c>
      <c r="AQ93" s="198">
        <v>23741669</v>
      </c>
      <c r="AR93" s="198" t="s">
        <v>272</v>
      </c>
      <c r="AS93" s="198" t="s">
        <v>456</v>
      </c>
    </row>
    <row r="94" spans="1:45" ht="22.5" customHeight="1" x14ac:dyDescent="0.25">
      <c r="A94" s="105"/>
      <c r="B94" s="102">
        <v>90</v>
      </c>
      <c r="C94" s="178" t="s">
        <v>343</v>
      </c>
      <c r="D94" s="111" t="s">
        <v>960</v>
      </c>
      <c r="E94" s="179">
        <v>6</v>
      </c>
      <c r="F94" s="178" t="s">
        <v>1952</v>
      </c>
      <c r="G94" s="178" t="s">
        <v>272</v>
      </c>
      <c r="H94" s="179">
        <v>8</v>
      </c>
      <c r="I94" s="179">
        <v>16</v>
      </c>
      <c r="J94" s="179">
        <v>15</v>
      </c>
      <c r="K94" s="179">
        <v>16</v>
      </c>
      <c r="L94" s="179">
        <v>18</v>
      </c>
      <c r="M94" s="179">
        <v>14</v>
      </c>
      <c r="N94" s="179">
        <v>87</v>
      </c>
      <c r="O94" s="109">
        <v>3</v>
      </c>
      <c r="P94" s="100"/>
      <c r="Q94" s="190"/>
      <c r="R94" s="190">
        <f t="shared" si="15"/>
        <v>0</v>
      </c>
      <c r="S94" s="190"/>
      <c r="T94" s="190"/>
      <c r="U94" s="109">
        <f t="shared" si="16"/>
        <v>0</v>
      </c>
      <c r="V94" s="190"/>
      <c r="W94" s="190"/>
      <c r="X94" s="190">
        <f t="shared" si="17"/>
        <v>0</v>
      </c>
      <c r="Y94" s="191"/>
      <c r="Z94" s="192"/>
      <c r="AA94" s="110" t="str">
        <f t="shared" si="18"/>
        <v/>
      </c>
      <c r="AB94" s="109" t="str">
        <f t="shared" si="19"/>
        <v/>
      </c>
      <c r="AC94" s="193" t="str">
        <f t="shared" si="20"/>
        <v xml:space="preserve"> </v>
      </c>
      <c r="AD94" s="194" t="str">
        <f t="shared" si="21"/>
        <v xml:space="preserve"> </v>
      </c>
      <c r="AE94" s="195" t="str">
        <f t="shared" si="22"/>
        <v xml:space="preserve"> </v>
      </c>
      <c r="AF94" s="196"/>
      <c r="AG94" s="106" t="str">
        <f t="shared" si="23"/>
        <v>ok</v>
      </c>
      <c r="AH94" s="196"/>
      <c r="AI94" s="197" t="s">
        <v>1227</v>
      </c>
      <c r="AJ94" s="197" t="s">
        <v>343</v>
      </c>
      <c r="AK94" s="198"/>
      <c r="AL94" s="198"/>
      <c r="AM94" s="198" t="s">
        <v>524</v>
      </c>
      <c r="AN94" s="198" t="s">
        <v>1228</v>
      </c>
      <c r="AO94" s="197" t="s">
        <v>344</v>
      </c>
      <c r="AP94" s="198" t="s">
        <v>1229</v>
      </c>
      <c r="AQ94" s="198">
        <v>23742535</v>
      </c>
      <c r="AR94" s="198" t="s">
        <v>272</v>
      </c>
      <c r="AS94" s="198" t="s">
        <v>345</v>
      </c>
    </row>
    <row r="95" spans="1:45" ht="22.5" customHeight="1" x14ac:dyDescent="0.25">
      <c r="A95" s="111"/>
      <c r="B95" s="102">
        <v>91</v>
      </c>
      <c r="C95" s="178" t="s">
        <v>347</v>
      </c>
      <c r="D95" s="111" t="s">
        <v>960</v>
      </c>
      <c r="E95" s="179">
        <v>10</v>
      </c>
      <c r="F95" s="178" t="s">
        <v>1952</v>
      </c>
      <c r="G95" s="178" t="s">
        <v>272</v>
      </c>
      <c r="H95" s="179">
        <v>26</v>
      </c>
      <c r="I95" s="179">
        <v>26</v>
      </c>
      <c r="J95" s="179">
        <v>24</v>
      </c>
      <c r="K95" s="179">
        <v>29</v>
      </c>
      <c r="L95" s="179">
        <v>36</v>
      </c>
      <c r="M95" s="179">
        <v>19</v>
      </c>
      <c r="N95" s="179">
        <v>160</v>
      </c>
      <c r="O95" s="109">
        <v>5</v>
      </c>
      <c r="P95" s="100"/>
      <c r="Q95" s="190"/>
      <c r="R95" s="190">
        <f t="shared" si="15"/>
        <v>0</v>
      </c>
      <c r="S95" s="190"/>
      <c r="T95" s="190"/>
      <c r="U95" s="109">
        <f t="shared" si="16"/>
        <v>0</v>
      </c>
      <c r="V95" s="190"/>
      <c r="W95" s="190"/>
      <c r="X95" s="190">
        <f t="shared" si="17"/>
        <v>0</v>
      </c>
      <c r="Y95" s="191"/>
      <c r="Z95" s="192"/>
      <c r="AA95" s="110" t="str">
        <f t="shared" si="18"/>
        <v/>
      </c>
      <c r="AB95" s="109" t="str">
        <f t="shared" si="19"/>
        <v/>
      </c>
      <c r="AC95" s="193" t="str">
        <f t="shared" si="20"/>
        <v xml:space="preserve"> </v>
      </c>
      <c r="AD95" s="194" t="str">
        <f t="shared" si="21"/>
        <v xml:space="preserve"> </v>
      </c>
      <c r="AE95" s="195" t="str">
        <f t="shared" si="22"/>
        <v xml:space="preserve"> </v>
      </c>
      <c r="AF95" s="196"/>
      <c r="AG95" s="106" t="str">
        <f t="shared" si="23"/>
        <v>ok</v>
      </c>
      <c r="AH95" s="196"/>
      <c r="AI95" s="197" t="s">
        <v>1230</v>
      </c>
      <c r="AJ95" s="197" t="s">
        <v>347</v>
      </c>
      <c r="AK95" s="198"/>
      <c r="AL95" s="198"/>
      <c r="AM95" s="198" t="s">
        <v>348</v>
      </c>
      <c r="AN95" s="198" t="s">
        <v>1231</v>
      </c>
      <c r="AO95" s="197" t="s">
        <v>344</v>
      </c>
      <c r="AP95" s="198" t="s">
        <v>1232</v>
      </c>
      <c r="AQ95" s="198">
        <v>23819391</v>
      </c>
      <c r="AR95" s="198" t="s">
        <v>272</v>
      </c>
      <c r="AS95" s="198" t="s">
        <v>349</v>
      </c>
    </row>
    <row r="96" spans="1:45" ht="22.5" customHeight="1" x14ac:dyDescent="0.25">
      <c r="A96" s="105"/>
      <c r="B96" s="102">
        <v>92</v>
      </c>
      <c r="C96" s="178" t="s">
        <v>1979</v>
      </c>
      <c r="D96" s="111" t="s">
        <v>960</v>
      </c>
      <c r="E96" s="179">
        <v>13</v>
      </c>
      <c r="F96" s="178" t="s">
        <v>1952</v>
      </c>
      <c r="G96" s="178" t="s">
        <v>90</v>
      </c>
      <c r="H96" s="179">
        <v>46</v>
      </c>
      <c r="I96" s="179">
        <v>44</v>
      </c>
      <c r="J96" s="179">
        <v>55</v>
      </c>
      <c r="K96" s="179">
        <v>36</v>
      </c>
      <c r="L96" s="179">
        <v>36</v>
      </c>
      <c r="M96" s="179">
        <v>45</v>
      </c>
      <c r="N96" s="179">
        <v>262</v>
      </c>
      <c r="O96" s="109">
        <v>5</v>
      </c>
      <c r="P96" s="100"/>
      <c r="Q96" s="190"/>
      <c r="R96" s="190">
        <f t="shared" si="15"/>
        <v>0</v>
      </c>
      <c r="S96" s="190"/>
      <c r="T96" s="190"/>
      <c r="U96" s="109">
        <f t="shared" si="16"/>
        <v>0</v>
      </c>
      <c r="V96" s="190"/>
      <c r="W96" s="190"/>
      <c r="X96" s="190">
        <f t="shared" si="17"/>
        <v>0</v>
      </c>
      <c r="Y96" s="191"/>
      <c r="Z96" s="192"/>
      <c r="AA96" s="110" t="str">
        <f t="shared" si="18"/>
        <v/>
      </c>
      <c r="AB96" s="109" t="str">
        <f t="shared" si="19"/>
        <v/>
      </c>
      <c r="AC96" s="193" t="str">
        <f t="shared" si="20"/>
        <v xml:space="preserve"> </v>
      </c>
      <c r="AD96" s="194" t="str">
        <f t="shared" si="21"/>
        <v xml:space="preserve"> </v>
      </c>
      <c r="AE96" s="195" t="str">
        <f t="shared" si="22"/>
        <v xml:space="preserve"> </v>
      </c>
      <c r="AF96" s="196"/>
      <c r="AG96" s="106" t="str">
        <f t="shared" si="23"/>
        <v>ok</v>
      </c>
      <c r="AH96" s="196"/>
      <c r="AI96" s="197" t="s">
        <v>1233</v>
      </c>
      <c r="AJ96" s="197" t="s">
        <v>1979</v>
      </c>
      <c r="AK96" s="198"/>
      <c r="AL96" s="198"/>
      <c r="AM96" s="198" t="s">
        <v>2085</v>
      </c>
      <c r="AN96" s="198" t="s">
        <v>1234</v>
      </c>
      <c r="AO96" s="197" t="s">
        <v>1235</v>
      </c>
      <c r="AP96" s="198" t="s">
        <v>1236</v>
      </c>
      <c r="AQ96" s="198">
        <v>22625330</v>
      </c>
      <c r="AR96" s="198" t="s">
        <v>90</v>
      </c>
      <c r="AS96" s="198" t="s">
        <v>101</v>
      </c>
    </row>
    <row r="97" spans="1:45" ht="22.5" customHeight="1" x14ac:dyDescent="0.25">
      <c r="A97" s="111"/>
      <c r="B97" s="102">
        <v>93</v>
      </c>
      <c r="C97" s="178" t="s">
        <v>111</v>
      </c>
      <c r="D97" s="111" t="s">
        <v>960</v>
      </c>
      <c r="E97" s="179">
        <v>6</v>
      </c>
      <c r="F97" s="178" t="s">
        <v>1952</v>
      </c>
      <c r="G97" s="178" t="s">
        <v>75</v>
      </c>
      <c r="H97" s="179">
        <v>23</v>
      </c>
      <c r="I97" s="179">
        <v>13</v>
      </c>
      <c r="J97" s="179">
        <v>23</v>
      </c>
      <c r="K97" s="179">
        <v>14</v>
      </c>
      <c r="L97" s="179">
        <v>12</v>
      </c>
      <c r="M97" s="179">
        <v>14</v>
      </c>
      <c r="N97" s="179">
        <v>99</v>
      </c>
      <c r="O97" s="109">
        <v>3</v>
      </c>
      <c r="P97" s="100"/>
      <c r="Q97" s="190"/>
      <c r="R97" s="190">
        <f t="shared" si="15"/>
        <v>0</v>
      </c>
      <c r="S97" s="190"/>
      <c r="T97" s="190"/>
      <c r="U97" s="109">
        <f t="shared" si="16"/>
        <v>0</v>
      </c>
      <c r="V97" s="190"/>
      <c r="W97" s="190"/>
      <c r="X97" s="190">
        <f t="shared" si="17"/>
        <v>0</v>
      </c>
      <c r="Y97" s="191"/>
      <c r="Z97" s="192"/>
      <c r="AA97" s="110" t="str">
        <f t="shared" si="18"/>
        <v/>
      </c>
      <c r="AB97" s="109" t="str">
        <f t="shared" si="19"/>
        <v/>
      </c>
      <c r="AC97" s="193" t="str">
        <f t="shared" si="20"/>
        <v xml:space="preserve"> </v>
      </c>
      <c r="AD97" s="194" t="str">
        <f t="shared" si="21"/>
        <v xml:space="preserve"> </v>
      </c>
      <c r="AE97" s="195" t="str">
        <f t="shared" si="22"/>
        <v xml:space="preserve"> </v>
      </c>
      <c r="AF97" s="196"/>
      <c r="AG97" s="106" t="str">
        <f t="shared" si="23"/>
        <v>ok</v>
      </c>
      <c r="AH97" s="196"/>
      <c r="AI97" s="197" t="s">
        <v>112</v>
      </c>
      <c r="AJ97" s="197" t="s">
        <v>111</v>
      </c>
      <c r="AK97" s="198"/>
      <c r="AL97" s="198" t="s">
        <v>53</v>
      </c>
      <c r="AM97" s="198" t="s">
        <v>191</v>
      </c>
      <c r="AN97" s="198" t="s">
        <v>113</v>
      </c>
      <c r="AO97" s="197" t="s">
        <v>1237</v>
      </c>
      <c r="AP97" s="198" t="s">
        <v>1238</v>
      </c>
      <c r="AQ97" s="198">
        <v>24816224</v>
      </c>
      <c r="AR97" s="198" t="s">
        <v>75</v>
      </c>
      <c r="AS97" s="198" t="s">
        <v>114</v>
      </c>
    </row>
    <row r="98" spans="1:45" ht="22.5" customHeight="1" x14ac:dyDescent="0.25">
      <c r="A98" s="105"/>
      <c r="B98" s="102">
        <v>94</v>
      </c>
      <c r="C98" s="178" t="s">
        <v>81</v>
      </c>
      <c r="D98" s="111" t="s">
        <v>960</v>
      </c>
      <c r="E98" s="179">
        <v>6</v>
      </c>
      <c r="F98" s="178" t="s">
        <v>1952</v>
      </c>
      <c r="G98" s="178" t="s">
        <v>75</v>
      </c>
      <c r="H98" s="179">
        <v>21</v>
      </c>
      <c r="I98" s="179">
        <v>17</v>
      </c>
      <c r="J98" s="179">
        <v>22</v>
      </c>
      <c r="K98" s="179">
        <v>17</v>
      </c>
      <c r="L98" s="179">
        <v>21</v>
      </c>
      <c r="M98" s="179">
        <v>24</v>
      </c>
      <c r="N98" s="179">
        <v>122</v>
      </c>
      <c r="O98" s="109">
        <v>3</v>
      </c>
      <c r="P98" s="100"/>
      <c r="Q98" s="190"/>
      <c r="R98" s="190">
        <f t="shared" si="15"/>
        <v>0</v>
      </c>
      <c r="S98" s="190"/>
      <c r="T98" s="190"/>
      <c r="U98" s="109">
        <f t="shared" si="16"/>
        <v>0</v>
      </c>
      <c r="V98" s="190"/>
      <c r="W98" s="190"/>
      <c r="X98" s="190">
        <f t="shared" si="17"/>
        <v>0</v>
      </c>
      <c r="Y98" s="191"/>
      <c r="Z98" s="192"/>
      <c r="AA98" s="110" t="str">
        <f t="shared" si="18"/>
        <v/>
      </c>
      <c r="AB98" s="109" t="str">
        <f t="shared" si="19"/>
        <v/>
      </c>
      <c r="AC98" s="193" t="str">
        <f t="shared" si="20"/>
        <v xml:space="preserve"> </v>
      </c>
      <c r="AD98" s="194" t="str">
        <f t="shared" si="21"/>
        <v xml:space="preserve"> </v>
      </c>
      <c r="AE98" s="195" t="str">
        <f t="shared" si="22"/>
        <v xml:space="preserve"> </v>
      </c>
      <c r="AF98" s="196"/>
      <c r="AG98" s="106" t="str">
        <f t="shared" si="23"/>
        <v>ok</v>
      </c>
      <c r="AH98" s="196"/>
      <c r="AI98" s="197" t="s">
        <v>82</v>
      </c>
      <c r="AJ98" s="197" t="s">
        <v>81</v>
      </c>
      <c r="AK98" s="198"/>
      <c r="AL98" s="198"/>
      <c r="AM98" s="198" t="s">
        <v>1110</v>
      </c>
      <c r="AN98" s="198" t="s">
        <v>1240</v>
      </c>
      <c r="AO98" s="197" t="s">
        <v>1237</v>
      </c>
      <c r="AP98" s="198" t="s">
        <v>1241</v>
      </c>
      <c r="AQ98" s="198">
        <v>24425349</v>
      </c>
      <c r="AR98" s="198" t="s">
        <v>75</v>
      </c>
      <c r="AS98" s="198" t="s">
        <v>83</v>
      </c>
    </row>
    <row r="99" spans="1:45" ht="22.5" customHeight="1" x14ac:dyDescent="0.25">
      <c r="A99" s="111"/>
      <c r="B99" s="102">
        <v>95</v>
      </c>
      <c r="C99" s="178" t="s">
        <v>1849</v>
      </c>
      <c r="D99" s="111" t="s">
        <v>960</v>
      </c>
      <c r="E99" s="179">
        <v>12</v>
      </c>
      <c r="F99" s="178" t="s">
        <v>1955</v>
      </c>
      <c r="G99" s="178" t="s">
        <v>75</v>
      </c>
      <c r="H99" s="179">
        <v>0</v>
      </c>
      <c r="I99" s="179">
        <v>0</v>
      </c>
      <c r="J99" s="179">
        <v>0</v>
      </c>
      <c r="K99" s="179">
        <v>100</v>
      </c>
      <c r="L99" s="179">
        <v>99</v>
      </c>
      <c r="M99" s="179">
        <v>91</v>
      </c>
      <c r="N99" s="179">
        <v>290</v>
      </c>
      <c r="O99" s="109">
        <v>7</v>
      </c>
      <c r="P99" s="100"/>
      <c r="Q99" s="190"/>
      <c r="R99" s="190">
        <f t="shared" si="15"/>
        <v>0</v>
      </c>
      <c r="S99" s="190"/>
      <c r="T99" s="190"/>
      <c r="U99" s="109">
        <f t="shared" si="16"/>
        <v>0</v>
      </c>
      <c r="V99" s="190"/>
      <c r="W99" s="190"/>
      <c r="X99" s="190">
        <f t="shared" si="17"/>
        <v>0</v>
      </c>
      <c r="Y99" s="191"/>
      <c r="Z99" s="192"/>
      <c r="AA99" s="110" t="str">
        <f t="shared" si="18"/>
        <v/>
      </c>
      <c r="AB99" s="109" t="str">
        <f t="shared" si="19"/>
        <v/>
      </c>
      <c r="AC99" s="193" t="str">
        <f t="shared" si="20"/>
        <v xml:space="preserve"> </v>
      </c>
      <c r="AD99" s="194" t="str">
        <f t="shared" si="21"/>
        <v xml:space="preserve"> </v>
      </c>
      <c r="AE99" s="195" t="str">
        <f t="shared" si="22"/>
        <v xml:space="preserve"> </v>
      </c>
      <c r="AF99" s="196"/>
      <c r="AG99" s="106" t="str">
        <f t="shared" si="23"/>
        <v>ok</v>
      </c>
      <c r="AH99" s="196"/>
      <c r="AI99" s="197" t="s">
        <v>1850</v>
      </c>
      <c r="AJ99" s="197" t="s">
        <v>1849</v>
      </c>
      <c r="AK99" s="198"/>
      <c r="AL99" s="198"/>
      <c r="AM99" s="198" t="s">
        <v>2086</v>
      </c>
      <c r="AN99" s="198" t="s">
        <v>1243</v>
      </c>
      <c r="AO99" s="197" t="s">
        <v>1242</v>
      </c>
      <c r="AP99" s="198" t="s">
        <v>1244</v>
      </c>
      <c r="AQ99" s="198">
        <v>24815180</v>
      </c>
      <c r="AR99" s="198" t="s">
        <v>75</v>
      </c>
      <c r="AS99" s="198" t="s">
        <v>374</v>
      </c>
    </row>
    <row r="100" spans="1:45" ht="22.5" customHeight="1" x14ac:dyDescent="0.25">
      <c r="A100" s="105"/>
      <c r="B100" s="102">
        <v>96</v>
      </c>
      <c r="C100" s="178" t="s">
        <v>1980</v>
      </c>
      <c r="D100" s="111" t="s">
        <v>960</v>
      </c>
      <c r="E100" s="179">
        <v>3</v>
      </c>
      <c r="F100" s="178" t="s">
        <v>1952</v>
      </c>
      <c r="G100" s="178" t="s">
        <v>72</v>
      </c>
      <c r="H100" s="179">
        <v>7</v>
      </c>
      <c r="I100" s="179">
        <v>6</v>
      </c>
      <c r="J100" s="179">
        <v>6</v>
      </c>
      <c r="K100" s="179">
        <v>9</v>
      </c>
      <c r="L100" s="179">
        <v>7</v>
      </c>
      <c r="M100" s="179">
        <v>9</v>
      </c>
      <c r="N100" s="179">
        <v>44</v>
      </c>
      <c r="O100" s="109">
        <v>3</v>
      </c>
      <c r="P100" s="100"/>
      <c r="Q100" s="190"/>
      <c r="R100" s="190">
        <f t="shared" si="15"/>
        <v>0</v>
      </c>
      <c r="S100" s="190"/>
      <c r="T100" s="190"/>
      <c r="U100" s="109">
        <f t="shared" si="16"/>
        <v>0</v>
      </c>
      <c r="V100" s="190"/>
      <c r="W100" s="190"/>
      <c r="X100" s="190">
        <f t="shared" si="17"/>
        <v>0</v>
      </c>
      <c r="Y100" s="191"/>
      <c r="Z100" s="192"/>
      <c r="AA100" s="110" t="str">
        <f t="shared" si="18"/>
        <v/>
      </c>
      <c r="AB100" s="109" t="str">
        <f t="shared" si="19"/>
        <v/>
      </c>
      <c r="AC100" s="193" t="str">
        <f t="shared" si="20"/>
        <v xml:space="preserve"> </v>
      </c>
      <c r="AD100" s="194" t="str">
        <f t="shared" si="21"/>
        <v xml:space="preserve"> </v>
      </c>
      <c r="AE100" s="195" t="str">
        <f t="shared" si="22"/>
        <v xml:space="preserve"> </v>
      </c>
      <c r="AF100" s="196"/>
      <c r="AG100" s="106" t="str">
        <f t="shared" si="23"/>
        <v>ok</v>
      </c>
      <c r="AH100" s="196"/>
      <c r="AI100" s="197" t="s">
        <v>1245</v>
      </c>
      <c r="AJ100" s="197" t="s">
        <v>1980</v>
      </c>
      <c r="AK100" s="198"/>
      <c r="AL100" s="198" t="s">
        <v>53</v>
      </c>
      <c r="AM100" s="198" t="s">
        <v>310</v>
      </c>
      <c r="AN100" s="198" t="s">
        <v>1246</v>
      </c>
      <c r="AO100" s="197" t="s">
        <v>311</v>
      </c>
      <c r="AP100" s="198" t="s">
        <v>1247</v>
      </c>
      <c r="AQ100" s="198">
        <v>26817204</v>
      </c>
      <c r="AR100" s="198" t="s">
        <v>72</v>
      </c>
      <c r="AS100" s="198" t="s">
        <v>312</v>
      </c>
    </row>
    <row r="101" spans="1:45" ht="22.5" customHeight="1" x14ac:dyDescent="0.25">
      <c r="A101" s="111"/>
      <c r="B101" s="102">
        <v>97</v>
      </c>
      <c r="C101" s="178" t="s">
        <v>729</v>
      </c>
      <c r="D101" s="111" t="s">
        <v>960</v>
      </c>
      <c r="E101" s="179">
        <v>9</v>
      </c>
      <c r="F101" s="178" t="s">
        <v>1955</v>
      </c>
      <c r="G101" s="178" t="s">
        <v>90</v>
      </c>
      <c r="H101" s="179">
        <v>0</v>
      </c>
      <c r="I101" s="179">
        <v>0</v>
      </c>
      <c r="J101" s="179">
        <v>0</v>
      </c>
      <c r="K101" s="179">
        <v>53</v>
      </c>
      <c r="L101" s="179">
        <v>63</v>
      </c>
      <c r="M101" s="179">
        <v>60</v>
      </c>
      <c r="N101" s="179">
        <v>176</v>
      </c>
      <c r="O101" s="109">
        <v>7</v>
      </c>
      <c r="P101" s="100"/>
      <c r="Q101" s="190"/>
      <c r="R101" s="190">
        <f t="shared" si="15"/>
        <v>0</v>
      </c>
      <c r="S101" s="190"/>
      <c r="T101" s="190"/>
      <c r="U101" s="109">
        <f t="shared" si="16"/>
        <v>0</v>
      </c>
      <c r="V101" s="190"/>
      <c r="W101" s="190"/>
      <c r="X101" s="190">
        <f t="shared" si="17"/>
        <v>0</v>
      </c>
      <c r="Y101" s="191"/>
      <c r="Z101" s="192"/>
      <c r="AA101" s="110" t="str">
        <f t="shared" si="18"/>
        <v/>
      </c>
      <c r="AB101" s="109" t="str">
        <f t="shared" si="19"/>
        <v/>
      </c>
      <c r="AC101" s="193" t="str">
        <f t="shared" si="20"/>
        <v xml:space="preserve"> </v>
      </c>
      <c r="AD101" s="194" t="str">
        <f t="shared" si="21"/>
        <v xml:space="preserve"> </v>
      </c>
      <c r="AE101" s="195" t="str">
        <f t="shared" si="22"/>
        <v xml:space="preserve"> </v>
      </c>
      <c r="AF101" s="196"/>
      <c r="AG101" s="106" t="str">
        <f t="shared" si="23"/>
        <v>ok</v>
      </c>
      <c r="AH101" s="196"/>
      <c r="AI101" s="197" t="s">
        <v>730</v>
      </c>
      <c r="AJ101" s="197" t="s">
        <v>729</v>
      </c>
      <c r="AK101" s="198"/>
      <c r="AL101" s="198"/>
      <c r="AM101" s="198" t="s">
        <v>1250</v>
      </c>
      <c r="AN101" s="198" t="s">
        <v>1248</v>
      </c>
      <c r="AO101" s="197" t="s">
        <v>1249</v>
      </c>
      <c r="AP101" s="198" t="s">
        <v>1251</v>
      </c>
      <c r="AQ101" s="198">
        <v>22351935</v>
      </c>
      <c r="AR101" s="198" t="s">
        <v>90</v>
      </c>
      <c r="AS101" s="198" t="s">
        <v>731</v>
      </c>
    </row>
    <row r="102" spans="1:45" ht="22.5" customHeight="1" x14ac:dyDescent="0.25">
      <c r="A102" s="105"/>
      <c r="B102" s="102">
        <v>98</v>
      </c>
      <c r="C102" s="178" t="s">
        <v>732</v>
      </c>
      <c r="D102" s="111" t="s">
        <v>960</v>
      </c>
      <c r="E102" s="179">
        <v>8</v>
      </c>
      <c r="F102" s="178" t="s">
        <v>1955</v>
      </c>
      <c r="G102" s="178" t="s">
        <v>90</v>
      </c>
      <c r="H102" s="179">
        <v>34</v>
      </c>
      <c r="I102" s="179">
        <v>39</v>
      </c>
      <c r="J102" s="179">
        <v>25</v>
      </c>
      <c r="K102" s="179">
        <v>11</v>
      </c>
      <c r="L102" s="179">
        <v>14</v>
      </c>
      <c r="M102" s="179">
        <v>20</v>
      </c>
      <c r="N102" s="179">
        <v>143</v>
      </c>
      <c r="O102" s="109">
        <v>3</v>
      </c>
      <c r="P102" s="100"/>
      <c r="Q102" s="190"/>
      <c r="R102" s="190">
        <f t="shared" si="15"/>
        <v>0</v>
      </c>
      <c r="S102" s="190"/>
      <c r="T102" s="190"/>
      <c r="U102" s="109">
        <f t="shared" si="16"/>
        <v>0</v>
      </c>
      <c r="V102" s="190"/>
      <c r="W102" s="190"/>
      <c r="X102" s="190">
        <f t="shared" si="17"/>
        <v>0</v>
      </c>
      <c r="Y102" s="191"/>
      <c r="Z102" s="192"/>
      <c r="AA102" s="110" t="str">
        <f t="shared" si="18"/>
        <v/>
      </c>
      <c r="AB102" s="109" t="str">
        <f t="shared" si="19"/>
        <v/>
      </c>
      <c r="AC102" s="193" t="str">
        <f t="shared" si="20"/>
        <v xml:space="preserve"> </v>
      </c>
      <c r="AD102" s="194" t="str">
        <f t="shared" si="21"/>
        <v xml:space="preserve"> </v>
      </c>
      <c r="AE102" s="195" t="str">
        <f t="shared" si="22"/>
        <v xml:space="preserve"> </v>
      </c>
      <c r="AF102" s="196"/>
      <c r="AG102" s="106" t="str">
        <f t="shared" si="23"/>
        <v>ok</v>
      </c>
      <c r="AH102" s="196"/>
      <c r="AI102" s="197" t="s">
        <v>733</v>
      </c>
      <c r="AJ102" s="197" t="s">
        <v>732</v>
      </c>
      <c r="AK102" s="198"/>
      <c r="AL102" s="198"/>
      <c r="AM102" s="198" t="s">
        <v>396</v>
      </c>
      <c r="AN102" s="198" t="s">
        <v>1252</v>
      </c>
      <c r="AO102" s="197" t="s">
        <v>1253</v>
      </c>
      <c r="AP102" s="198" t="s">
        <v>1254</v>
      </c>
      <c r="AQ102" s="198">
        <v>22876145</v>
      </c>
      <c r="AR102" s="198" t="s">
        <v>90</v>
      </c>
      <c r="AS102" s="198" t="s">
        <v>735</v>
      </c>
    </row>
    <row r="103" spans="1:45" ht="22.5" customHeight="1" x14ac:dyDescent="0.25">
      <c r="A103" s="111"/>
      <c r="B103" s="102">
        <v>99</v>
      </c>
      <c r="C103" s="178" t="s">
        <v>1981</v>
      </c>
      <c r="D103" s="111" t="s">
        <v>960</v>
      </c>
      <c r="E103" s="179">
        <v>6</v>
      </c>
      <c r="F103" s="178" t="s">
        <v>1955</v>
      </c>
      <c r="G103" s="178" t="s">
        <v>75</v>
      </c>
      <c r="H103" s="179">
        <v>0</v>
      </c>
      <c r="I103" s="179">
        <v>0</v>
      </c>
      <c r="J103" s="179">
        <v>0</v>
      </c>
      <c r="K103" s="179">
        <v>37</v>
      </c>
      <c r="L103" s="179">
        <v>31</v>
      </c>
      <c r="M103" s="179">
        <v>43</v>
      </c>
      <c r="N103" s="179">
        <v>111</v>
      </c>
      <c r="O103" s="109">
        <v>5</v>
      </c>
      <c r="P103" s="100"/>
      <c r="Q103" s="190"/>
      <c r="R103" s="190">
        <f t="shared" si="15"/>
        <v>0</v>
      </c>
      <c r="S103" s="190"/>
      <c r="T103" s="190"/>
      <c r="U103" s="109">
        <f t="shared" si="16"/>
        <v>0</v>
      </c>
      <c r="V103" s="190"/>
      <c r="W103" s="190"/>
      <c r="X103" s="190">
        <f t="shared" si="17"/>
        <v>0</v>
      </c>
      <c r="Y103" s="191"/>
      <c r="Z103" s="192"/>
      <c r="AA103" s="110" t="str">
        <f t="shared" si="18"/>
        <v/>
      </c>
      <c r="AB103" s="109" t="str">
        <f t="shared" si="19"/>
        <v/>
      </c>
      <c r="AC103" s="193" t="str">
        <f t="shared" si="20"/>
        <v xml:space="preserve"> </v>
      </c>
      <c r="AD103" s="194" t="str">
        <f t="shared" si="21"/>
        <v xml:space="preserve"> </v>
      </c>
      <c r="AE103" s="195" t="str">
        <f t="shared" si="22"/>
        <v xml:space="preserve"> </v>
      </c>
      <c r="AF103" s="196"/>
      <c r="AG103" s="106" t="str">
        <f t="shared" si="23"/>
        <v>ok</v>
      </c>
      <c r="AH103" s="196"/>
      <c r="AI103" s="197" t="s">
        <v>74</v>
      </c>
      <c r="AJ103" s="197" t="s">
        <v>1981</v>
      </c>
      <c r="AK103" s="198"/>
      <c r="AL103" s="198" t="s">
        <v>53</v>
      </c>
      <c r="AM103" s="198" t="s">
        <v>1257</v>
      </c>
      <c r="AN103" s="198" t="s">
        <v>1255</v>
      </c>
      <c r="AO103" s="197" t="s">
        <v>1256</v>
      </c>
      <c r="AP103" s="198" t="s">
        <v>1258</v>
      </c>
      <c r="AQ103" s="198">
        <v>24636262</v>
      </c>
      <c r="AR103" s="198" t="s">
        <v>75</v>
      </c>
      <c r="AS103" s="198" t="s">
        <v>76</v>
      </c>
    </row>
    <row r="104" spans="1:45" ht="22.5" customHeight="1" x14ac:dyDescent="0.25">
      <c r="A104" s="105"/>
      <c r="B104" s="102">
        <v>100</v>
      </c>
      <c r="C104" s="178" t="s">
        <v>1982</v>
      </c>
      <c r="D104" s="111" t="s">
        <v>960</v>
      </c>
      <c r="E104" s="179">
        <v>6</v>
      </c>
      <c r="F104" s="178" t="s">
        <v>1955</v>
      </c>
      <c r="G104" s="178" t="s">
        <v>90</v>
      </c>
      <c r="H104" s="179">
        <v>13</v>
      </c>
      <c r="I104" s="179">
        <v>21</v>
      </c>
      <c r="J104" s="179">
        <v>13</v>
      </c>
      <c r="K104" s="179">
        <v>15</v>
      </c>
      <c r="L104" s="179">
        <v>10</v>
      </c>
      <c r="M104" s="179">
        <v>11</v>
      </c>
      <c r="N104" s="179">
        <v>83</v>
      </c>
      <c r="O104" s="109">
        <v>3</v>
      </c>
      <c r="P104" s="100"/>
      <c r="Q104" s="190"/>
      <c r="R104" s="190">
        <f t="shared" si="15"/>
        <v>0</v>
      </c>
      <c r="S104" s="190"/>
      <c r="T104" s="190"/>
      <c r="U104" s="109">
        <f t="shared" si="16"/>
        <v>0</v>
      </c>
      <c r="V104" s="190"/>
      <c r="W104" s="190"/>
      <c r="X104" s="190">
        <f t="shared" si="17"/>
        <v>0</v>
      </c>
      <c r="Y104" s="191"/>
      <c r="Z104" s="192"/>
      <c r="AA104" s="110" t="str">
        <f t="shared" si="18"/>
        <v/>
      </c>
      <c r="AB104" s="109" t="str">
        <f t="shared" si="19"/>
        <v/>
      </c>
      <c r="AC104" s="193" t="str">
        <f t="shared" si="20"/>
        <v xml:space="preserve"> </v>
      </c>
      <c r="AD104" s="194" t="str">
        <f t="shared" si="21"/>
        <v xml:space="preserve"> </v>
      </c>
      <c r="AE104" s="195" t="str">
        <f t="shared" si="22"/>
        <v xml:space="preserve"> </v>
      </c>
      <c r="AF104" s="196"/>
      <c r="AG104" s="106" t="str">
        <f t="shared" si="23"/>
        <v>ok</v>
      </c>
      <c r="AH104" s="196"/>
      <c r="AI104" s="197" t="s">
        <v>736</v>
      </c>
      <c r="AJ104" s="197" t="s">
        <v>1982</v>
      </c>
      <c r="AK104" s="198"/>
      <c r="AL104" s="198" t="s">
        <v>53</v>
      </c>
      <c r="AM104" s="198" t="s">
        <v>690</v>
      </c>
      <c r="AN104" s="198" t="s">
        <v>1259</v>
      </c>
      <c r="AO104" s="197" t="s">
        <v>1012</v>
      </c>
      <c r="AP104" s="198" t="s">
        <v>1260</v>
      </c>
      <c r="AQ104" s="198">
        <v>22375140</v>
      </c>
      <c r="AR104" s="198" t="s">
        <v>90</v>
      </c>
      <c r="AS104" s="198" t="s">
        <v>737</v>
      </c>
    </row>
    <row r="105" spans="1:45" ht="22.5" customHeight="1" x14ac:dyDescent="0.25">
      <c r="A105" s="111"/>
      <c r="B105" s="102">
        <v>101</v>
      </c>
      <c r="C105" s="178" t="s">
        <v>329</v>
      </c>
      <c r="D105" s="111" t="s">
        <v>960</v>
      </c>
      <c r="E105" s="179">
        <v>12</v>
      </c>
      <c r="F105" s="178" t="s">
        <v>1952</v>
      </c>
      <c r="G105" s="178" t="s">
        <v>72</v>
      </c>
      <c r="H105" s="179">
        <v>31</v>
      </c>
      <c r="I105" s="179">
        <v>36</v>
      </c>
      <c r="J105" s="179">
        <v>34</v>
      </c>
      <c r="K105" s="179">
        <v>31</v>
      </c>
      <c r="L105" s="179">
        <v>36</v>
      </c>
      <c r="M105" s="179">
        <v>36</v>
      </c>
      <c r="N105" s="179">
        <v>204</v>
      </c>
      <c r="O105" s="109">
        <v>5</v>
      </c>
      <c r="P105" s="100"/>
      <c r="Q105" s="190"/>
      <c r="R105" s="190">
        <f t="shared" si="15"/>
        <v>0</v>
      </c>
      <c r="S105" s="190"/>
      <c r="T105" s="190"/>
      <c r="U105" s="109">
        <f t="shared" si="16"/>
        <v>0</v>
      </c>
      <c r="V105" s="190"/>
      <c r="W105" s="190"/>
      <c r="X105" s="190">
        <f t="shared" si="17"/>
        <v>0</v>
      </c>
      <c r="Y105" s="191"/>
      <c r="Z105" s="192"/>
      <c r="AA105" s="110" t="str">
        <f t="shared" si="18"/>
        <v/>
      </c>
      <c r="AB105" s="109" t="str">
        <f t="shared" si="19"/>
        <v/>
      </c>
      <c r="AC105" s="193" t="str">
        <f t="shared" si="20"/>
        <v xml:space="preserve"> </v>
      </c>
      <c r="AD105" s="194" t="str">
        <f t="shared" si="21"/>
        <v xml:space="preserve"> </v>
      </c>
      <c r="AE105" s="195" t="str">
        <f t="shared" si="22"/>
        <v xml:space="preserve"> </v>
      </c>
      <c r="AF105" s="196"/>
      <c r="AG105" s="106" t="str">
        <f t="shared" si="23"/>
        <v>ok</v>
      </c>
      <c r="AH105" s="196"/>
      <c r="AI105" s="197" t="s">
        <v>1261</v>
      </c>
      <c r="AJ105" s="197" t="s">
        <v>329</v>
      </c>
      <c r="AK105" s="198"/>
      <c r="AL105" s="198"/>
      <c r="AM105" s="198" t="s">
        <v>2087</v>
      </c>
      <c r="AN105" s="198" t="s">
        <v>1262</v>
      </c>
      <c r="AO105" s="197" t="s">
        <v>1263</v>
      </c>
      <c r="AP105" s="198" t="s">
        <v>1264</v>
      </c>
      <c r="AQ105" s="198">
        <v>26811793</v>
      </c>
      <c r="AR105" s="198" t="s">
        <v>72</v>
      </c>
      <c r="AS105" s="198" t="s">
        <v>330</v>
      </c>
    </row>
    <row r="106" spans="1:45" ht="22.5" customHeight="1" x14ac:dyDescent="0.25">
      <c r="A106" s="105"/>
      <c r="B106" s="102">
        <v>102</v>
      </c>
      <c r="C106" s="178" t="s">
        <v>1983</v>
      </c>
      <c r="D106" s="111" t="s">
        <v>960</v>
      </c>
      <c r="E106" s="179">
        <v>15</v>
      </c>
      <c r="F106" s="178" t="s">
        <v>1952</v>
      </c>
      <c r="G106" s="178" t="s">
        <v>62</v>
      </c>
      <c r="H106" s="179">
        <v>64</v>
      </c>
      <c r="I106" s="179">
        <v>41</v>
      </c>
      <c r="J106" s="179">
        <v>43</v>
      </c>
      <c r="K106" s="179">
        <v>60</v>
      </c>
      <c r="L106" s="179">
        <v>52</v>
      </c>
      <c r="M106" s="179">
        <v>37</v>
      </c>
      <c r="N106" s="179">
        <v>297</v>
      </c>
      <c r="O106" s="109">
        <v>7</v>
      </c>
      <c r="P106" s="100"/>
      <c r="Q106" s="190"/>
      <c r="R106" s="190">
        <f t="shared" si="15"/>
        <v>0</v>
      </c>
      <c r="S106" s="190"/>
      <c r="T106" s="190"/>
      <c r="U106" s="109">
        <f t="shared" si="16"/>
        <v>0</v>
      </c>
      <c r="V106" s="190"/>
      <c r="W106" s="190"/>
      <c r="X106" s="190">
        <f t="shared" si="17"/>
        <v>0</v>
      </c>
      <c r="Y106" s="191"/>
      <c r="Z106" s="192"/>
      <c r="AA106" s="110" t="str">
        <f t="shared" si="18"/>
        <v/>
      </c>
      <c r="AB106" s="109" t="str">
        <f t="shared" si="19"/>
        <v/>
      </c>
      <c r="AC106" s="193" t="str">
        <f t="shared" si="20"/>
        <v xml:space="preserve"> </v>
      </c>
      <c r="AD106" s="194" t="str">
        <f t="shared" si="21"/>
        <v xml:space="preserve"> </v>
      </c>
      <c r="AE106" s="195" t="str">
        <f t="shared" si="22"/>
        <v xml:space="preserve"> </v>
      </c>
      <c r="AF106" s="196"/>
      <c r="AG106" s="106" t="str">
        <f t="shared" si="23"/>
        <v>ok</v>
      </c>
      <c r="AH106" s="196"/>
      <c r="AI106" s="197" t="s">
        <v>1265</v>
      </c>
      <c r="AJ106" s="197" t="s">
        <v>1983</v>
      </c>
      <c r="AK106" s="198"/>
      <c r="AL106" s="198"/>
      <c r="AM106" s="198" t="s">
        <v>500</v>
      </c>
      <c r="AN106" s="198" t="s">
        <v>135</v>
      </c>
      <c r="AO106" s="197" t="s">
        <v>1266</v>
      </c>
      <c r="AP106" s="198" t="s">
        <v>1267</v>
      </c>
      <c r="AQ106" s="198">
        <v>25812708</v>
      </c>
      <c r="AR106" s="198" t="s">
        <v>62</v>
      </c>
      <c r="AS106" s="198" t="s">
        <v>136</v>
      </c>
    </row>
    <row r="107" spans="1:45" ht="22.5" customHeight="1" x14ac:dyDescent="0.25">
      <c r="A107" s="111"/>
      <c r="B107" s="102">
        <v>103</v>
      </c>
      <c r="C107" s="178" t="s">
        <v>738</v>
      </c>
      <c r="D107" s="111" t="s">
        <v>960</v>
      </c>
      <c r="E107" s="179">
        <v>6</v>
      </c>
      <c r="F107" s="178" t="s">
        <v>1952</v>
      </c>
      <c r="G107" s="178" t="s">
        <v>90</v>
      </c>
      <c r="H107" s="179">
        <v>16</v>
      </c>
      <c r="I107" s="179">
        <v>15</v>
      </c>
      <c r="J107" s="179">
        <v>13</v>
      </c>
      <c r="K107" s="179">
        <v>11</v>
      </c>
      <c r="L107" s="179">
        <v>18</v>
      </c>
      <c r="M107" s="179">
        <v>21</v>
      </c>
      <c r="N107" s="179">
        <v>94</v>
      </c>
      <c r="O107" s="109">
        <v>3</v>
      </c>
      <c r="P107" s="100"/>
      <c r="Q107" s="190"/>
      <c r="R107" s="190">
        <f t="shared" si="15"/>
        <v>0</v>
      </c>
      <c r="S107" s="190"/>
      <c r="T107" s="190"/>
      <c r="U107" s="109">
        <f t="shared" si="16"/>
        <v>0</v>
      </c>
      <c r="V107" s="190"/>
      <c r="W107" s="190"/>
      <c r="X107" s="190">
        <f t="shared" si="17"/>
        <v>0</v>
      </c>
      <c r="Y107" s="191"/>
      <c r="Z107" s="192"/>
      <c r="AA107" s="110" t="str">
        <f t="shared" si="18"/>
        <v/>
      </c>
      <c r="AB107" s="109" t="str">
        <f t="shared" si="19"/>
        <v/>
      </c>
      <c r="AC107" s="193" t="str">
        <f t="shared" si="20"/>
        <v xml:space="preserve"> </v>
      </c>
      <c r="AD107" s="194" t="str">
        <f t="shared" si="21"/>
        <v xml:space="preserve"> </v>
      </c>
      <c r="AE107" s="195" t="str">
        <f t="shared" si="22"/>
        <v xml:space="preserve"> </v>
      </c>
      <c r="AF107" s="196"/>
      <c r="AG107" s="106" t="str">
        <f t="shared" si="23"/>
        <v>ok</v>
      </c>
      <c r="AH107" s="196"/>
      <c r="AI107" s="197" t="s">
        <v>739</v>
      </c>
      <c r="AJ107" s="197" t="s">
        <v>738</v>
      </c>
      <c r="AK107" s="198"/>
      <c r="AL107" s="198"/>
      <c r="AM107" s="198" t="s">
        <v>740</v>
      </c>
      <c r="AN107" s="198" t="s">
        <v>741</v>
      </c>
      <c r="AO107" s="197" t="s">
        <v>1268</v>
      </c>
      <c r="AP107" s="198" t="s">
        <v>1269</v>
      </c>
      <c r="AQ107" s="198">
        <v>22870723</v>
      </c>
      <c r="AR107" s="198" t="s">
        <v>90</v>
      </c>
      <c r="AS107" s="198" t="s">
        <v>742</v>
      </c>
    </row>
    <row r="108" spans="1:45" ht="22.5" customHeight="1" x14ac:dyDescent="0.25">
      <c r="A108" s="105"/>
      <c r="B108" s="102">
        <v>104</v>
      </c>
      <c r="C108" s="178" t="s">
        <v>1270</v>
      </c>
      <c r="D108" s="111" t="s">
        <v>960</v>
      </c>
      <c r="E108" s="179">
        <v>10</v>
      </c>
      <c r="F108" s="178" t="s">
        <v>1952</v>
      </c>
      <c r="G108" s="178" t="s">
        <v>62</v>
      </c>
      <c r="H108" s="179">
        <v>33</v>
      </c>
      <c r="I108" s="179">
        <v>31</v>
      </c>
      <c r="J108" s="179">
        <v>27</v>
      </c>
      <c r="K108" s="179">
        <v>30</v>
      </c>
      <c r="L108" s="179">
        <v>25</v>
      </c>
      <c r="M108" s="179">
        <v>25</v>
      </c>
      <c r="N108" s="179">
        <v>171</v>
      </c>
      <c r="O108" s="109">
        <v>3</v>
      </c>
      <c r="P108" s="100"/>
      <c r="Q108" s="190"/>
      <c r="R108" s="190">
        <f t="shared" si="15"/>
        <v>0</v>
      </c>
      <c r="S108" s="190"/>
      <c r="T108" s="190"/>
      <c r="U108" s="109">
        <f t="shared" si="16"/>
        <v>0</v>
      </c>
      <c r="V108" s="190"/>
      <c r="W108" s="190"/>
      <c r="X108" s="190">
        <f t="shared" si="17"/>
        <v>0</v>
      </c>
      <c r="Y108" s="191"/>
      <c r="Z108" s="192"/>
      <c r="AA108" s="110" t="str">
        <f t="shared" si="18"/>
        <v/>
      </c>
      <c r="AB108" s="109" t="str">
        <f t="shared" si="19"/>
        <v/>
      </c>
      <c r="AC108" s="193" t="str">
        <f t="shared" si="20"/>
        <v xml:space="preserve"> </v>
      </c>
      <c r="AD108" s="194" t="str">
        <f t="shared" si="21"/>
        <v xml:space="preserve"> </v>
      </c>
      <c r="AE108" s="195" t="str">
        <f t="shared" si="22"/>
        <v xml:space="preserve"> </v>
      </c>
      <c r="AF108" s="196"/>
      <c r="AG108" s="106" t="str">
        <f t="shared" si="23"/>
        <v>ok</v>
      </c>
      <c r="AH108" s="196"/>
      <c r="AI108" s="197" t="s">
        <v>213</v>
      </c>
      <c r="AJ108" s="197" t="s">
        <v>1270</v>
      </c>
      <c r="AK108" s="198"/>
      <c r="AL108" s="198"/>
      <c r="AM108" s="198" t="s">
        <v>1271</v>
      </c>
      <c r="AN108" s="198" t="s">
        <v>1272</v>
      </c>
      <c r="AO108" s="197" t="s">
        <v>1273</v>
      </c>
      <c r="AP108" s="198" t="s">
        <v>1274</v>
      </c>
      <c r="AQ108" s="198">
        <v>25812706</v>
      </c>
      <c r="AR108" s="198" t="s">
        <v>62</v>
      </c>
      <c r="AS108" s="198" t="s">
        <v>214</v>
      </c>
    </row>
    <row r="109" spans="1:45" ht="22.5" customHeight="1" x14ac:dyDescent="0.25">
      <c r="A109" s="111"/>
      <c r="B109" s="102">
        <v>105</v>
      </c>
      <c r="C109" s="178" t="s">
        <v>1984</v>
      </c>
      <c r="D109" s="111" t="s">
        <v>960</v>
      </c>
      <c r="E109" s="179">
        <v>6</v>
      </c>
      <c r="F109" s="178" t="s">
        <v>1952</v>
      </c>
      <c r="G109" s="178" t="s">
        <v>90</v>
      </c>
      <c r="H109" s="179">
        <v>14</v>
      </c>
      <c r="I109" s="179">
        <v>14</v>
      </c>
      <c r="J109" s="179">
        <v>23</v>
      </c>
      <c r="K109" s="179">
        <v>13</v>
      </c>
      <c r="L109" s="179">
        <v>21</v>
      </c>
      <c r="M109" s="179">
        <v>15</v>
      </c>
      <c r="N109" s="179">
        <v>100</v>
      </c>
      <c r="O109" s="109">
        <v>3</v>
      </c>
      <c r="P109" s="100"/>
      <c r="Q109" s="190"/>
      <c r="R109" s="190">
        <f t="shared" si="15"/>
        <v>0</v>
      </c>
      <c r="S109" s="190"/>
      <c r="T109" s="190"/>
      <c r="U109" s="109">
        <f t="shared" si="16"/>
        <v>0</v>
      </c>
      <c r="V109" s="190"/>
      <c r="W109" s="190"/>
      <c r="X109" s="190">
        <f t="shared" si="17"/>
        <v>0</v>
      </c>
      <c r="Y109" s="191"/>
      <c r="Z109" s="192"/>
      <c r="AA109" s="110" t="str">
        <f t="shared" si="18"/>
        <v/>
      </c>
      <c r="AB109" s="109" t="str">
        <f t="shared" si="19"/>
        <v/>
      </c>
      <c r="AC109" s="193" t="str">
        <f t="shared" si="20"/>
        <v xml:space="preserve"> </v>
      </c>
      <c r="AD109" s="194" t="str">
        <f t="shared" si="21"/>
        <v xml:space="preserve"> </v>
      </c>
      <c r="AE109" s="195" t="str">
        <f t="shared" si="22"/>
        <v xml:space="preserve"> </v>
      </c>
      <c r="AF109" s="196"/>
      <c r="AG109" s="106" t="s">
        <v>2066</v>
      </c>
      <c r="AH109" s="196"/>
      <c r="AI109" s="197" t="s">
        <v>1275</v>
      </c>
      <c r="AJ109" s="197" t="s">
        <v>1984</v>
      </c>
      <c r="AK109" s="198"/>
      <c r="AL109" s="198" t="s">
        <v>53</v>
      </c>
      <c r="AM109" s="198" t="s">
        <v>743</v>
      </c>
      <c r="AN109" s="198" t="s">
        <v>744</v>
      </c>
      <c r="AO109" s="197" t="s">
        <v>1276</v>
      </c>
      <c r="AP109" s="198" t="s">
        <v>1277</v>
      </c>
      <c r="AQ109" s="198">
        <v>22932794</v>
      </c>
      <c r="AR109" s="198" t="s">
        <v>90</v>
      </c>
      <c r="AS109" s="198" t="s">
        <v>745</v>
      </c>
    </row>
    <row r="110" spans="1:45" ht="22.5" customHeight="1" x14ac:dyDescent="0.25">
      <c r="A110" s="105"/>
      <c r="B110" s="102">
        <v>106</v>
      </c>
      <c r="C110" s="178" t="s">
        <v>470</v>
      </c>
      <c r="D110" s="111" t="s">
        <v>960</v>
      </c>
      <c r="E110" s="179">
        <v>12</v>
      </c>
      <c r="F110" s="178" t="s">
        <v>1955</v>
      </c>
      <c r="G110" s="178" t="s">
        <v>75</v>
      </c>
      <c r="H110" s="179">
        <v>47</v>
      </c>
      <c r="I110" s="179">
        <v>46</v>
      </c>
      <c r="J110" s="179">
        <v>30</v>
      </c>
      <c r="K110" s="179">
        <v>42</v>
      </c>
      <c r="L110" s="179">
        <v>44</v>
      </c>
      <c r="M110" s="179">
        <v>46</v>
      </c>
      <c r="N110" s="179">
        <v>255</v>
      </c>
      <c r="O110" s="109">
        <v>5</v>
      </c>
      <c r="P110" s="100"/>
      <c r="Q110" s="190"/>
      <c r="R110" s="190">
        <f t="shared" si="15"/>
        <v>0</v>
      </c>
      <c r="S110" s="190"/>
      <c r="T110" s="190"/>
      <c r="U110" s="109">
        <f t="shared" si="16"/>
        <v>0</v>
      </c>
      <c r="V110" s="190"/>
      <c r="W110" s="190"/>
      <c r="X110" s="190">
        <f t="shared" si="17"/>
        <v>0</v>
      </c>
      <c r="Y110" s="191"/>
      <c r="Z110" s="192"/>
      <c r="AA110" s="110" t="str">
        <f t="shared" si="18"/>
        <v/>
      </c>
      <c r="AB110" s="109" t="str">
        <f t="shared" si="19"/>
        <v/>
      </c>
      <c r="AC110" s="193" t="str">
        <f t="shared" si="20"/>
        <v xml:space="preserve"> </v>
      </c>
      <c r="AD110" s="194" t="str">
        <f t="shared" si="21"/>
        <v xml:space="preserve"> </v>
      </c>
      <c r="AE110" s="195" t="str">
        <f t="shared" si="22"/>
        <v xml:space="preserve"> </v>
      </c>
      <c r="AF110" s="196"/>
      <c r="AG110" s="106" t="s">
        <v>2066</v>
      </c>
      <c r="AH110" s="196"/>
      <c r="AI110" s="197" t="s">
        <v>471</v>
      </c>
      <c r="AJ110" s="197" t="s">
        <v>470</v>
      </c>
      <c r="AK110" s="198"/>
      <c r="AL110" s="198"/>
      <c r="AM110" s="198" t="s">
        <v>1278</v>
      </c>
      <c r="AN110" s="198" t="s">
        <v>1279</v>
      </c>
      <c r="AO110" s="197" t="s">
        <v>1280</v>
      </c>
      <c r="AP110" s="198" t="s">
        <v>1281</v>
      </c>
      <c r="AQ110" s="198">
        <v>24819255</v>
      </c>
      <c r="AR110" s="198" t="s">
        <v>75</v>
      </c>
      <c r="AS110" s="198" t="s">
        <v>472</v>
      </c>
    </row>
    <row r="111" spans="1:45" ht="22.5" customHeight="1" x14ac:dyDescent="0.25">
      <c r="A111" s="111"/>
      <c r="B111" s="102">
        <v>107</v>
      </c>
      <c r="C111" s="178" t="s">
        <v>1985</v>
      </c>
      <c r="D111" s="111" t="s">
        <v>960</v>
      </c>
      <c r="E111" s="179">
        <v>3</v>
      </c>
      <c r="F111" s="178" t="s">
        <v>1952</v>
      </c>
      <c r="G111" s="178" t="s">
        <v>75</v>
      </c>
      <c r="H111" s="179">
        <v>4</v>
      </c>
      <c r="I111" s="179">
        <v>8</v>
      </c>
      <c r="J111" s="179">
        <v>11</v>
      </c>
      <c r="K111" s="179">
        <v>6</v>
      </c>
      <c r="L111" s="179">
        <v>7</v>
      </c>
      <c r="M111" s="179">
        <v>8</v>
      </c>
      <c r="N111" s="179">
        <v>44</v>
      </c>
      <c r="O111" s="109">
        <v>3</v>
      </c>
      <c r="P111" s="100"/>
      <c r="Q111" s="190"/>
      <c r="R111" s="190">
        <f t="shared" si="15"/>
        <v>0</v>
      </c>
      <c r="S111" s="190"/>
      <c r="T111" s="190"/>
      <c r="U111" s="109">
        <f t="shared" si="16"/>
        <v>0</v>
      </c>
      <c r="V111" s="190"/>
      <c r="W111" s="190"/>
      <c r="X111" s="190">
        <f t="shared" si="17"/>
        <v>0</v>
      </c>
      <c r="Y111" s="191"/>
      <c r="Z111" s="192"/>
      <c r="AA111" s="110" t="str">
        <f t="shared" si="18"/>
        <v/>
      </c>
      <c r="AB111" s="109" t="str">
        <f t="shared" si="19"/>
        <v/>
      </c>
      <c r="AC111" s="193" t="str">
        <f t="shared" si="20"/>
        <v xml:space="preserve"> </v>
      </c>
      <c r="AD111" s="194" t="str">
        <f t="shared" si="21"/>
        <v xml:space="preserve"> </v>
      </c>
      <c r="AE111" s="195" t="str">
        <f t="shared" si="22"/>
        <v xml:space="preserve"> </v>
      </c>
      <c r="AF111" s="196"/>
      <c r="AG111" s="106" t="str">
        <f t="shared" si="23"/>
        <v>ok</v>
      </c>
      <c r="AH111" s="196"/>
      <c r="AI111" s="197" t="s">
        <v>1282</v>
      </c>
      <c r="AJ111" s="197" t="s">
        <v>1985</v>
      </c>
      <c r="AK111" s="198"/>
      <c r="AL111" s="198"/>
      <c r="AM111" s="198" t="s">
        <v>1283</v>
      </c>
      <c r="AN111" s="198" t="s">
        <v>1284</v>
      </c>
      <c r="AO111" s="197" t="s">
        <v>1285</v>
      </c>
      <c r="AP111" s="198" t="s">
        <v>1286</v>
      </c>
      <c r="AQ111" s="198">
        <v>24817030</v>
      </c>
      <c r="AR111" s="198" t="s">
        <v>75</v>
      </c>
      <c r="AS111" s="198" t="s">
        <v>561</v>
      </c>
    </row>
    <row r="112" spans="1:45" ht="22.5" customHeight="1" x14ac:dyDescent="0.25">
      <c r="A112" s="105"/>
      <c r="B112" s="102">
        <v>108</v>
      </c>
      <c r="C112" s="178" t="s">
        <v>1986</v>
      </c>
      <c r="D112" s="111" t="s">
        <v>960</v>
      </c>
      <c r="E112" s="179">
        <v>2</v>
      </c>
      <c r="F112" s="178" t="s">
        <v>1952</v>
      </c>
      <c r="G112" s="178" t="s">
        <v>72</v>
      </c>
      <c r="H112" s="179">
        <v>2</v>
      </c>
      <c r="I112" s="179">
        <v>2</v>
      </c>
      <c r="J112" s="179">
        <v>2</v>
      </c>
      <c r="K112" s="179">
        <v>3</v>
      </c>
      <c r="L112" s="179">
        <v>5</v>
      </c>
      <c r="M112" s="179">
        <v>5</v>
      </c>
      <c r="N112" s="179">
        <v>19</v>
      </c>
      <c r="O112" s="109">
        <v>3</v>
      </c>
      <c r="P112" s="100"/>
      <c r="Q112" s="190"/>
      <c r="R112" s="190">
        <f t="shared" si="15"/>
        <v>0</v>
      </c>
      <c r="S112" s="190"/>
      <c r="T112" s="190"/>
      <c r="U112" s="109">
        <f t="shared" si="16"/>
        <v>0</v>
      </c>
      <c r="V112" s="190"/>
      <c r="W112" s="190"/>
      <c r="X112" s="190">
        <f t="shared" si="17"/>
        <v>0</v>
      </c>
      <c r="Y112" s="191"/>
      <c r="Z112" s="192"/>
      <c r="AA112" s="110" t="str">
        <f t="shared" si="18"/>
        <v/>
      </c>
      <c r="AB112" s="109" t="str">
        <f t="shared" si="19"/>
        <v/>
      </c>
      <c r="AC112" s="193" t="str">
        <f t="shared" si="20"/>
        <v xml:space="preserve"> </v>
      </c>
      <c r="AD112" s="194" t="str">
        <f t="shared" si="21"/>
        <v xml:space="preserve"> </v>
      </c>
      <c r="AE112" s="195" t="str">
        <f t="shared" si="22"/>
        <v xml:space="preserve"> </v>
      </c>
      <c r="AF112" s="196"/>
      <c r="AG112" s="106" t="str">
        <f t="shared" si="23"/>
        <v>ok</v>
      </c>
      <c r="AH112" s="196"/>
      <c r="AI112" s="197" t="s">
        <v>1289</v>
      </c>
      <c r="AJ112" s="197" t="s">
        <v>1986</v>
      </c>
      <c r="AK112" s="198"/>
      <c r="AL112" s="198"/>
      <c r="AM112" s="198" t="s">
        <v>2088</v>
      </c>
      <c r="AN112" s="198" t="s">
        <v>1290</v>
      </c>
      <c r="AO112" s="197" t="s">
        <v>1291</v>
      </c>
      <c r="AP112" s="198" t="s">
        <v>1292</v>
      </c>
      <c r="AQ112" s="198">
        <v>26332114</v>
      </c>
      <c r="AR112" s="198" t="s">
        <v>72</v>
      </c>
      <c r="AS112" s="198" t="s">
        <v>198</v>
      </c>
    </row>
    <row r="113" spans="1:45" ht="22.5" customHeight="1" x14ac:dyDescent="0.25">
      <c r="A113" s="111"/>
      <c r="B113" s="102">
        <v>109</v>
      </c>
      <c r="C113" s="178" t="s">
        <v>562</v>
      </c>
      <c r="D113" s="111" t="s">
        <v>960</v>
      </c>
      <c r="E113" s="179">
        <v>14</v>
      </c>
      <c r="F113" s="178" t="s">
        <v>1955</v>
      </c>
      <c r="G113" s="178" t="s">
        <v>75</v>
      </c>
      <c r="H113" s="179">
        <v>59</v>
      </c>
      <c r="I113" s="179">
        <v>48</v>
      </c>
      <c r="J113" s="179">
        <v>50</v>
      </c>
      <c r="K113" s="179">
        <v>48</v>
      </c>
      <c r="L113" s="179">
        <v>44</v>
      </c>
      <c r="M113" s="179">
        <v>54</v>
      </c>
      <c r="N113" s="179">
        <v>303</v>
      </c>
      <c r="O113" s="109">
        <v>5</v>
      </c>
      <c r="P113" s="100"/>
      <c r="Q113" s="190"/>
      <c r="R113" s="190">
        <f t="shared" si="15"/>
        <v>0</v>
      </c>
      <c r="S113" s="190"/>
      <c r="T113" s="190"/>
      <c r="U113" s="109">
        <f t="shared" si="16"/>
        <v>0</v>
      </c>
      <c r="V113" s="190"/>
      <c r="W113" s="190"/>
      <c r="X113" s="190">
        <f t="shared" si="17"/>
        <v>0</v>
      </c>
      <c r="Y113" s="191"/>
      <c r="Z113" s="192"/>
      <c r="AA113" s="110" t="str">
        <f t="shared" si="18"/>
        <v/>
      </c>
      <c r="AB113" s="109" t="str">
        <f t="shared" si="19"/>
        <v/>
      </c>
      <c r="AC113" s="193" t="str">
        <f t="shared" si="20"/>
        <v xml:space="preserve"> </v>
      </c>
      <c r="AD113" s="194" t="str">
        <f t="shared" si="21"/>
        <v xml:space="preserve"> </v>
      </c>
      <c r="AE113" s="195" t="str">
        <f t="shared" si="22"/>
        <v xml:space="preserve"> </v>
      </c>
      <c r="AF113" s="196"/>
      <c r="AG113" s="106" t="str">
        <f t="shared" si="23"/>
        <v>ok</v>
      </c>
      <c r="AH113" s="196"/>
      <c r="AI113" s="197" t="s">
        <v>563</v>
      </c>
      <c r="AJ113" s="197" t="s">
        <v>562</v>
      </c>
      <c r="AK113" s="198"/>
      <c r="AL113" s="198"/>
      <c r="AM113" s="198" t="s">
        <v>1550</v>
      </c>
      <c r="AN113" s="198" t="s">
        <v>564</v>
      </c>
      <c r="AO113" s="197" t="s">
        <v>565</v>
      </c>
      <c r="AP113" s="198" t="s">
        <v>1293</v>
      </c>
      <c r="AQ113" s="198">
        <v>24819778</v>
      </c>
      <c r="AR113" s="198" t="s">
        <v>75</v>
      </c>
      <c r="AS113" s="198" t="s">
        <v>566</v>
      </c>
    </row>
    <row r="114" spans="1:45" ht="22.5" customHeight="1" x14ac:dyDescent="0.25">
      <c r="A114" s="105"/>
      <c r="B114" s="102">
        <v>110</v>
      </c>
      <c r="C114" s="178" t="s">
        <v>158</v>
      </c>
      <c r="D114" s="111" t="s">
        <v>960</v>
      </c>
      <c r="E114" s="179">
        <v>5</v>
      </c>
      <c r="F114" s="178" t="s">
        <v>1955</v>
      </c>
      <c r="G114" s="178" t="s">
        <v>90</v>
      </c>
      <c r="H114" s="179">
        <v>0</v>
      </c>
      <c r="I114" s="179">
        <v>0</v>
      </c>
      <c r="J114" s="179">
        <v>0</v>
      </c>
      <c r="K114" s="179">
        <v>26</v>
      </c>
      <c r="L114" s="179">
        <v>22</v>
      </c>
      <c r="M114" s="179">
        <v>28</v>
      </c>
      <c r="N114" s="179">
        <v>76</v>
      </c>
      <c r="O114" s="109">
        <v>3</v>
      </c>
      <c r="P114" s="100"/>
      <c r="Q114" s="190"/>
      <c r="R114" s="190">
        <f t="shared" si="15"/>
        <v>0</v>
      </c>
      <c r="S114" s="190"/>
      <c r="T114" s="190"/>
      <c r="U114" s="109">
        <f t="shared" si="16"/>
        <v>0</v>
      </c>
      <c r="V114" s="190"/>
      <c r="W114" s="190"/>
      <c r="X114" s="190">
        <f t="shared" si="17"/>
        <v>0</v>
      </c>
      <c r="Y114" s="191"/>
      <c r="Z114" s="192"/>
      <c r="AA114" s="110" t="str">
        <f t="shared" si="18"/>
        <v/>
      </c>
      <c r="AB114" s="109" t="str">
        <f t="shared" si="19"/>
        <v/>
      </c>
      <c r="AC114" s="193" t="str">
        <f t="shared" si="20"/>
        <v xml:space="preserve"> </v>
      </c>
      <c r="AD114" s="194" t="str">
        <f t="shared" si="21"/>
        <v xml:space="preserve"> </v>
      </c>
      <c r="AE114" s="195" t="str">
        <f t="shared" si="22"/>
        <v xml:space="preserve"> </v>
      </c>
      <c r="AF114" s="196"/>
      <c r="AG114" s="106" t="str">
        <f t="shared" si="23"/>
        <v>ok</v>
      </c>
      <c r="AH114" s="196"/>
      <c r="AI114" s="197" t="s">
        <v>159</v>
      </c>
      <c r="AJ114" s="197" t="s">
        <v>158</v>
      </c>
      <c r="AK114" s="198"/>
      <c r="AL114" s="198" t="s">
        <v>53</v>
      </c>
      <c r="AM114" s="198" t="s">
        <v>160</v>
      </c>
      <c r="AN114" s="198" t="s">
        <v>1294</v>
      </c>
      <c r="AO114" s="197" t="s">
        <v>161</v>
      </c>
      <c r="AP114" s="198" t="s">
        <v>1295</v>
      </c>
      <c r="AQ114" s="198">
        <v>22730789</v>
      </c>
      <c r="AR114" s="198" t="s">
        <v>90</v>
      </c>
      <c r="AS114" s="198" t="s">
        <v>162</v>
      </c>
    </row>
    <row r="115" spans="1:45" ht="22.5" customHeight="1" x14ac:dyDescent="0.25">
      <c r="A115" s="111"/>
      <c r="B115" s="102">
        <v>111</v>
      </c>
      <c r="C115" s="178" t="s">
        <v>1987</v>
      </c>
      <c r="D115" s="111" t="s">
        <v>960</v>
      </c>
      <c r="E115" s="179">
        <v>8</v>
      </c>
      <c r="F115" s="178" t="s">
        <v>1955</v>
      </c>
      <c r="G115" s="178" t="s">
        <v>90</v>
      </c>
      <c r="H115" s="179">
        <v>0</v>
      </c>
      <c r="I115" s="179">
        <v>0</v>
      </c>
      <c r="J115" s="179">
        <v>0</v>
      </c>
      <c r="K115" s="179">
        <v>57</v>
      </c>
      <c r="L115" s="179">
        <v>50</v>
      </c>
      <c r="M115" s="179">
        <v>72</v>
      </c>
      <c r="N115" s="179">
        <v>179</v>
      </c>
      <c r="O115" s="109">
        <v>5</v>
      </c>
      <c r="P115" s="100"/>
      <c r="Q115" s="190"/>
      <c r="R115" s="190">
        <f t="shared" si="15"/>
        <v>0</v>
      </c>
      <c r="S115" s="190"/>
      <c r="T115" s="190"/>
      <c r="U115" s="109">
        <f t="shared" si="16"/>
        <v>0</v>
      </c>
      <c r="V115" s="190"/>
      <c r="W115" s="190"/>
      <c r="X115" s="190">
        <f t="shared" si="17"/>
        <v>0</v>
      </c>
      <c r="Y115" s="191"/>
      <c r="Z115" s="192"/>
      <c r="AA115" s="110" t="str">
        <f t="shared" si="18"/>
        <v/>
      </c>
      <c r="AB115" s="109" t="str">
        <f t="shared" si="19"/>
        <v/>
      </c>
      <c r="AC115" s="193" t="str">
        <f t="shared" si="20"/>
        <v xml:space="preserve"> </v>
      </c>
      <c r="AD115" s="194" t="str">
        <f t="shared" si="21"/>
        <v xml:space="preserve"> </v>
      </c>
      <c r="AE115" s="195" t="str">
        <f t="shared" si="22"/>
        <v xml:space="preserve"> </v>
      </c>
      <c r="AF115" s="196"/>
      <c r="AG115" s="106" t="str">
        <f t="shared" si="23"/>
        <v>ok</v>
      </c>
      <c r="AH115" s="196"/>
      <c r="AI115" s="197" t="s">
        <v>1851</v>
      </c>
      <c r="AJ115" s="197" t="s">
        <v>1987</v>
      </c>
      <c r="AK115" s="198"/>
      <c r="AL115" s="198" t="s">
        <v>53</v>
      </c>
      <c r="AM115" s="198" t="s">
        <v>294</v>
      </c>
      <c r="AN115" s="198" t="s">
        <v>1852</v>
      </c>
      <c r="AO115" s="197" t="s">
        <v>388</v>
      </c>
      <c r="AP115" s="198" t="s">
        <v>1296</v>
      </c>
      <c r="AQ115" s="198">
        <v>22877706</v>
      </c>
      <c r="AR115" s="198" t="s">
        <v>90</v>
      </c>
      <c r="AS115" s="198" t="s">
        <v>389</v>
      </c>
    </row>
    <row r="116" spans="1:45" ht="22.5" customHeight="1" x14ac:dyDescent="0.25">
      <c r="A116" s="105"/>
      <c r="B116" s="102">
        <v>112</v>
      </c>
      <c r="C116" s="178" t="s">
        <v>1988</v>
      </c>
      <c r="D116" s="111" t="s">
        <v>960</v>
      </c>
      <c r="E116" s="179">
        <v>6</v>
      </c>
      <c r="F116" s="178" t="s">
        <v>1952</v>
      </c>
      <c r="G116" s="178" t="s">
        <v>90</v>
      </c>
      <c r="H116" s="179">
        <v>20</v>
      </c>
      <c r="I116" s="179">
        <v>19</v>
      </c>
      <c r="J116" s="179">
        <v>17</v>
      </c>
      <c r="K116" s="179">
        <v>17</v>
      </c>
      <c r="L116" s="179">
        <v>19</v>
      </c>
      <c r="M116" s="179">
        <v>15</v>
      </c>
      <c r="N116" s="179">
        <v>107</v>
      </c>
      <c r="O116" s="109">
        <v>3</v>
      </c>
      <c r="P116" s="100"/>
      <c r="Q116" s="190"/>
      <c r="R116" s="190">
        <f t="shared" si="15"/>
        <v>0</v>
      </c>
      <c r="S116" s="190"/>
      <c r="T116" s="190"/>
      <c r="U116" s="109">
        <f t="shared" si="16"/>
        <v>0</v>
      </c>
      <c r="V116" s="190"/>
      <c r="W116" s="190"/>
      <c r="X116" s="190">
        <f t="shared" si="17"/>
        <v>0</v>
      </c>
      <c r="Y116" s="191"/>
      <c r="Z116" s="192"/>
      <c r="AA116" s="110" t="str">
        <f t="shared" si="18"/>
        <v/>
      </c>
      <c r="AB116" s="109" t="str">
        <f t="shared" si="19"/>
        <v/>
      </c>
      <c r="AC116" s="193" t="str">
        <f t="shared" si="20"/>
        <v xml:space="preserve"> </v>
      </c>
      <c r="AD116" s="194" t="str">
        <f t="shared" si="21"/>
        <v xml:space="preserve"> </v>
      </c>
      <c r="AE116" s="195" t="str">
        <f t="shared" si="22"/>
        <v xml:space="preserve"> </v>
      </c>
      <c r="AF116" s="196"/>
      <c r="AG116" s="106" t="str">
        <f t="shared" si="23"/>
        <v>ok</v>
      </c>
      <c r="AH116" s="196"/>
      <c r="AI116" s="197" t="s">
        <v>1297</v>
      </c>
      <c r="AJ116" s="197" t="s">
        <v>1988</v>
      </c>
      <c r="AK116" s="198"/>
      <c r="AL116" s="198" t="s">
        <v>53</v>
      </c>
      <c r="AM116" s="198" t="s">
        <v>1853</v>
      </c>
      <c r="AN116" s="198" t="s">
        <v>1298</v>
      </c>
      <c r="AO116" s="197" t="s">
        <v>1299</v>
      </c>
      <c r="AP116" s="198" t="s">
        <v>1300</v>
      </c>
      <c r="AQ116" s="198">
        <v>22922511</v>
      </c>
      <c r="AR116" s="198" t="s">
        <v>90</v>
      </c>
      <c r="AS116" s="198" t="s">
        <v>746</v>
      </c>
    </row>
    <row r="117" spans="1:45" ht="22.5" customHeight="1" x14ac:dyDescent="0.25">
      <c r="A117" s="111"/>
      <c r="B117" s="102">
        <v>113</v>
      </c>
      <c r="C117" s="178" t="s">
        <v>567</v>
      </c>
      <c r="D117" s="111" t="s">
        <v>960</v>
      </c>
      <c r="E117" s="179">
        <v>3</v>
      </c>
      <c r="F117" s="178" t="s">
        <v>1952</v>
      </c>
      <c r="G117" s="178" t="s">
        <v>75</v>
      </c>
      <c r="H117" s="179">
        <v>4</v>
      </c>
      <c r="I117" s="179">
        <v>8</v>
      </c>
      <c r="J117" s="179">
        <v>4</v>
      </c>
      <c r="K117" s="179">
        <v>4</v>
      </c>
      <c r="L117" s="179">
        <v>5</v>
      </c>
      <c r="M117" s="179">
        <v>5</v>
      </c>
      <c r="N117" s="179">
        <v>30</v>
      </c>
      <c r="O117" s="109">
        <v>3</v>
      </c>
      <c r="P117" s="100"/>
      <c r="Q117" s="190"/>
      <c r="R117" s="190">
        <f t="shared" si="15"/>
        <v>0</v>
      </c>
      <c r="S117" s="190"/>
      <c r="T117" s="190"/>
      <c r="U117" s="109">
        <f t="shared" si="16"/>
        <v>0</v>
      </c>
      <c r="V117" s="190"/>
      <c r="W117" s="190"/>
      <c r="X117" s="190">
        <f t="shared" si="17"/>
        <v>0</v>
      </c>
      <c r="Y117" s="191"/>
      <c r="Z117" s="192"/>
      <c r="AA117" s="110" t="str">
        <f t="shared" si="18"/>
        <v/>
      </c>
      <c r="AB117" s="109" t="str">
        <f t="shared" si="19"/>
        <v/>
      </c>
      <c r="AC117" s="193" t="str">
        <f t="shared" si="20"/>
        <v xml:space="preserve"> </v>
      </c>
      <c r="AD117" s="194" t="str">
        <f t="shared" si="21"/>
        <v xml:space="preserve"> </v>
      </c>
      <c r="AE117" s="195" t="str">
        <f t="shared" si="22"/>
        <v xml:space="preserve"> </v>
      </c>
      <c r="AF117" s="196"/>
      <c r="AG117" s="106" t="str">
        <f t="shared" si="23"/>
        <v>ok</v>
      </c>
      <c r="AH117" s="196"/>
      <c r="AI117" s="197" t="s">
        <v>568</v>
      </c>
      <c r="AJ117" s="197" t="s">
        <v>567</v>
      </c>
      <c r="AK117" s="198"/>
      <c r="AL117" s="198" t="s">
        <v>53</v>
      </c>
      <c r="AM117" s="198" t="s">
        <v>1042</v>
      </c>
      <c r="AN117" s="198" t="s">
        <v>569</v>
      </c>
      <c r="AO117" s="197" t="s">
        <v>1301</v>
      </c>
      <c r="AP117" s="198" t="s">
        <v>1302</v>
      </c>
      <c r="AQ117" s="198">
        <v>24817088</v>
      </c>
      <c r="AR117" s="198" t="s">
        <v>75</v>
      </c>
      <c r="AS117" s="198" t="s">
        <v>570</v>
      </c>
    </row>
    <row r="118" spans="1:45" ht="22.5" customHeight="1" x14ac:dyDescent="0.25">
      <c r="A118" s="105"/>
      <c r="B118" s="102">
        <v>114</v>
      </c>
      <c r="C118" s="178" t="s">
        <v>1989</v>
      </c>
      <c r="D118" s="111" t="s">
        <v>960</v>
      </c>
      <c r="E118" s="179">
        <v>7</v>
      </c>
      <c r="F118" s="178" t="s">
        <v>1952</v>
      </c>
      <c r="G118" s="178" t="s">
        <v>75</v>
      </c>
      <c r="H118" s="179">
        <v>13</v>
      </c>
      <c r="I118" s="179">
        <v>31</v>
      </c>
      <c r="J118" s="179">
        <v>20</v>
      </c>
      <c r="K118" s="179">
        <v>15</v>
      </c>
      <c r="L118" s="179">
        <v>16</v>
      </c>
      <c r="M118" s="179">
        <v>23</v>
      </c>
      <c r="N118" s="179">
        <v>118</v>
      </c>
      <c r="O118" s="109">
        <v>3</v>
      </c>
      <c r="P118" s="100"/>
      <c r="Q118" s="190"/>
      <c r="R118" s="190">
        <f t="shared" si="15"/>
        <v>0</v>
      </c>
      <c r="S118" s="190"/>
      <c r="T118" s="190"/>
      <c r="U118" s="109">
        <f t="shared" si="16"/>
        <v>0</v>
      </c>
      <c r="V118" s="190"/>
      <c r="W118" s="190"/>
      <c r="X118" s="190">
        <f t="shared" si="17"/>
        <v>0</v>
      </c>
      <c r="Y118" s="191"/>
      <c r="Z118" s="192"/>
      <c r="AA118" s="110" t="str">
        <f t="shared" si="18"/>
        <v/>
      </c>
      <c r="AB118" s="109" t="str">
        <f t="shared" si="19"/>
        <v/>
      </c>
      <c r="AC118" s="193" t="str">
        <f t="shared" si="20"/>
        <v xml:space="preserve"> </v>
      </c>
      <c r="AD118" s="194" t="str">
        <f t="shared" si="21"/>
        <v xml:space="preserve"> </v>
      </c>
      <c r="AE118" s="195" t="str">
        <f t="shared" si="22"/>
        <v xml:space="preserve"> </v>
      </c>
      <c r="AF118" s="196"/>
      <c r="AG118" s="106" t="str">
        <f t="shared" si="23"/>
        <v>ok</v>
      </c>
      <c r="AH118" s="196"/>
      <c r="AI118" s="197" t="s">
        <v>2089</v>
      </c>
      <c r="AJ118" s="197" t="s">
        <v>1989</v>
      </c>
      <c r="AK118" s="198"/>
      <c r="AL118" s="198" t="s">
        <v>53</v>
      </c>
      <c r="AM118" s="198" t="s">
        <v>1306</v>
      </c>
      <c r="AN118" s="198" t="s">
        <v>880</v>
      </c>
      <c r="AO118" s="197" t="s">
        <v>1307</v>
      </c>
      <c r="AP118" s="198" t="s">
        <v>1308</v>
      </c>
      <c r="AQ118" s="198">
        <v>24361707</v>
      </c>
      <c r="AR118" s="198" t="s">
        <v>75</v>
      </c>
      <c r="AS118" s="198" t="s">
        <v>350</v>
      </c>
    </row>
    <row r="119" spans="1:45" ht="22.5" customHeight="1" x14ac:dyDescent="0.25">
      <c r="A119" s="111"/>
      <c r="B119" s="102">
        <v>115</v>
      </c>
      <c r="C119" s="178" t="s">
        <v>1990</v>
      </c>
      <c r="D119" s="111" t="s">
        <v>960</v>
      </c>
      <c r="E119" s="179">
        <v>3</v>
      </c>
      <c r="F119" s="178" t="s">
        <v>1952</v>
      </c>
      <c r="G119" s="178" t="s">
        <v>62</v>
      </c>
      <c r="H119" s="179">
        <v>7</v>
      </c>
      <c r="I119" s="179">
        <v>10</v>
      </c>
      <c r="J119" s="179">
        <v>7</v>
      </c>
      <c r="K119" s="179">
        <v>8</v>
      </c>
      <c r="L119" s="179">
        <v>8</v>
      </c>
      <c r="M119" s="179">
        <v>8</v>
      </c>
      <c r="N119" s="179">
        <v>48</v>
      </c>
      <c r="O119" s="109">
        <v>3</v>
      </c>
      <c r="P119" s="100"/>
      <c r="Q119" s="190"/>
      <c r="R119" s="190">
        <f t="shared" si="15"/>
        <v>0</v>
      </c>
      <c r="S119" s="190"/>
      <c r="T119" s="190"/>
      <c r="U119" s="109">
        <f t="shared" si="16"/>
        <v>0</v>
      </c>
      <c r="V119" s="190"/>
      <c r="W119" s="190"/>
      <c r="X119" s="190">
        <f t="shared" si="17"/>
        <v>0</v>
      </c>
      <c r="Y119" s="191"/>
      <c r="Z119" s="192"/>
      <c r="AA119" s="110" t="str">
        <f t="shared" si="18"/>
        <v/>
      </c>
      <c r="AB119" s="109" t="str">
        <f t="shared" si="19"/>
        <v/>
      </c>
      <c r="AC119" s="193" t="str">
        <f t="shared" si="20"/>
        <v xml:space="preserve"> </v>
      </c>
      <c r="AD119" s="194" t="str">
        <f t="shared" si="21"/>
        <v xml:space="preserve"> </v>
      </c>
      <c r="AE119" s="195" t="str">
        <f t="shared" si="22"/>
        <v xml:space="preserve"> </v>
      </c>
      <c r="AF119" s="196"/>
      <c r="AG119" s="106" t="str">
        <f t="shared" si="23"/>
        <v>ok</v>
      </c>
      <c r="AH119" s="196"/>
      <c r="AI119" s="197" t="s">
        <v>2090</v>
      </c>
      <c r="AJ119" s="197" t="s">
        <v>1990</v>
      </c>
      <c r="AK119" s="198"/>
      <c r="AL119" s="198" t="s">
        <v>53</v>
      </c>
      <c r="AM119" s="198" t="s">
        <v>1303</v>
      </c>
      <c r="AN119" s="198" t="s">
        <v>622</v>
      </c>
      <c r="AO119" s="197" t="s">
        <v>1304</v>
      </c>
      <c r="AP119" s="198" t="s">
        <v>1305</v>
      </c>
      <c r="AQ119" s="198">
        <v>25813314</v>
      </c>
      <c r="AR119" s="198" t="s">
        <v>62</v>
      </c>
      <c r="AS119" s="198" t="s">
        <v>623</v>
      </c>
    </row>
    <row r="120" spans="1:45" ht="22.5" customHeight="1" x14ac:dyDescent="0.25">
      <c r="A120" s="105"/>
      <c r="B120" s="102">
        <v>116</v>
      </c>
      <c r="C120" s="178" t="s">
        <v>747</v>
      </c>
      <c r="D120" s="111" t="s">
        <v>960</v>
      </c>
      <c r="E120" s="179">
        <v>3</v>
      </c>
      <c r="F120" s="178" t="s">
        <v>1952</v>
      </c>
      <c r="G120" s="178" t="s">
        <v>90</v>
      </c>
      <c r="H120" s="179">
        <v>8</v>
      </c>
      <c r="I120" s="179">
        <v>8</v>
      </c>
      <c r="J120" s="179">
        <v>9</v>
      </c>
      <c r="K120" s="179">
        <v>7</v>
      </c>
      <c r="L120" s="179">
        <v>8</v>
      </c>
      <c r="M120" s="179">
        <v>8</v>
      </c>
      <c r="N120" s="179">
        <v>48</v>
      </c>
      <c r="O120" s="109">
        <v>3</v>
      </c>
      <c r="P120" s="100"/>
      <c r="Q120" s="190"/>
      <c r="R120" s="190">
        <f t="shared" si="15"/>
        <v>0</v>
      </c>
      <c r="S120" s="190"/>
      <c r="T120" s="190"/>
      <c r="U120" s="109">
        <f t="shared" si="16"/>
        <v>0</v>
      </c>
      <c r="V120" s="190"/>
      <c r="W120" s="190"/>
      <c r="X120" s="190">
        <f t="shared" si="17"/>
        <v>0</v>
      </c>
      <c r="Y120" s="191"/>
      <c r="Z120" s="192"/>
      <c r="AA120" s="110" t="str">
        <f t="shared" si="18"/>
        <v/>
      </c>
      <c r="AB120" s="109" t="str">
        <f t="shared" si="19"/>
        <v/>
      </c>
      <c r="AC120" s="193" t="str">
        <f t="shared" si="20"/>
        <v xml:space="preserve"> </v>
      </c>
      <c r="AD120" s="194" t="str">
        <f t="shared" si="21"/>
        <v xml:space="preserve"> </v>
      </c>
      <c r="AE120" s="195" t="str">
        <f t="shared" si="22"/>
        <v xml:space="preserve"> </v>
      </c>
      <c r="AF120" s="196"/>
      <c r="AG120" s="106" t="str">
        <f t="shared" si="23"/>
        <v>ok</v>
      </c>
      <c r="AH120" s="196"/>
      <c r="AI120" s="197" t="s">
        <v>748</v>
      </c>
      <c r="AJ120" s="197" t="s">
        <v>747</v>
      </c>
      <c r="AK120" s="198"/>
      <c r="AL120" s="198" t="s">
        <v>53</v>
      </c>
      <c r="AM120" s="198" t="s">
        <v>923</v>
      </c>
      <c r="AN120" s="198" t="s">
        <v>980</v>
      </c>
      <c r="AO120" s="197" t="s">
        <v>1309</v>
      </c>
      <c r="AP120" s="198" t="s">
        <v>1310</v>
      </c>
      <c r="AQ120" s="198">
        <v>22874312</v>
      </c>
      <c r="AR120" s="198" t="s">
        <v>90</v>
      </c>
      <c r="AS120" s="198" t="s">
        <v>749</v>
      </c>
    </row>
    <row r="121" spans="1:45" ht="22.5" customHeight="1" x14ac:dyDescent="0.25">
      <c r="A121" s="111"/>
      <c r="B121" s="102">
        <v>117</v>
      </c>
      <c r="C121" s="178" t="s">
        <v>572</v>
      </c>
      <c r="D121" s="111" t="s">
        <v>960</v>
      </c>
      <c r="E121" s="179">
        <v>4</v>
      </c>
      <c r="F121" s="178" t="s">
        <v>1955</v>
      </c>
      <c r="G121" s="178" t="s">
        <v>75</v>
      </c>
      <c r="H121" s="179">
        <v>0</v>
      </c>
      <c r="I121" s="179">
        <v>0</v>
      </c>
      <c r="J121" s="179">
        <v>0</v>
      </c>
      <c r="K121" s="179">
        <v>24</v>
      </c>
      <c r="L121" s="179">
        <v>20</v>
      </c>
      <c r="M121" s="179">
        <v>35</v>
      </c>
      <c r="N121" s="179">
        <v>79</v>
      </c>
      <c r="O121" s="109">
        <v>3</v>
      </c>
      <c r="P121" s="100"/>
      <c r="Q121" s="190"/>
      <c r="R121" s="190">
        <f t="shared" si="15"/>
        <v>0</v>
      </c>
      <c r="S121" s="190"/>
      <c r="T121" s="190"/>
      <c r="U121" s="109">
        <f t="shared" si="16"/>
        <v>0</v>
      </c>
      <c r="V121" s="190"/>
      <c r="W121" s="190"/>
      <c r="X121" s="190">
        <f t="shared" si="17"/>
        <v>0</v>
      </c>
      <c r="Y121" s="191"/>
      <c r="Z121" s="192"/>
      <c r="AA121" s="110" t="str">
        <f t="shared" si="18"/>
        <v/>
      </c>
      <c r="AB121" s="109" t="str">
        <f t="shared" si="19"/>
        <v/>
      </c>
      <c r="AC121" s="193" t="str">
        <f t="shared" si="20"/>
        <v xml:space="preserve"> </v>
      </c>
      <c r="AD121" s="194" t="str">
        <f t="shared" si="21"/>
        <v xml:space="preserve"> </v>
      </c>
      <c r="AE121" s="195" t="str">
        <f t="shared" si="22"/>
        <v xml:space="preserve"> </v>
      </c>
      <c r="AF121" s="196"/>
      <c r="AG121" s="106" t="str">
        <f t="shared" si="23"/>
        <v>ok</v>
      </c>
      <c r="AH121" s="196"/>
      <c r="AI121" s="197" t="s">
        <v>573</v>
      </c>
      <c r="AJ121" s="197" t="s">
        <v>572</v>
      </c>
      <c r="AK121" s="198"/>
      <c r="AL121" s="198" t="s">
        <v>53</v>
      </c>
      <c r="AM121" s="198" t="s">
        <v>1716</v>
      </c>
      <c r="AN121" s="198" t="s">
        <v>571</v>
      </c>
      <c r="AO121" s="197" t="s">
        <v>1311</v>
      </c>
      <c r="AP121" s="198" t="s">
        <v>1313</v>
      </c>
      <c r="AQ121" s="198">
        <v>24815466</v>
      </c>
      <c r="AR121" s="198" t="s">
        <v>75</v>
      </c>
      <c r="AS121" s="198" t="s">
        <v>574</v>
      </c>
    </row>
    <row r="122" spans="1:45" ht="22.5" customHeight="1" x14ac:dyDescent="0.25">
      <c r="A122" s="105"/>
      <c r="B122" s="102">
        <v>118</v>
      </c>
      <c r="C122" s="178" t="s">
        <v>304</v>
      </c>
      <c r="D122" s="111" t="s">
        <v>960</v>
      </c>
      <c r="E122" s="179">
        <v>14</v>
      </c>
      <c r="F122" s="178" t="s">
        <v>1955</v>
      </c>
      <c r="G122" s="178" t="s">
        <v>75</v>
      </c>
      <c r="H122" s="179">
        <v>55</v>
      </c>
      <c r="I122" s="179">
        <v>48</v>
      </c>
      <c r="J122" s="179">
        <v>48</v>
      </c>
      <c r="K122" s="179">
        <v>49</v>
      </c>
      <c r="L122" s="179">
        <v>55</v>
      </c>
      <c r="M122" s="179">
        <v>50</v>
      </c>
      <c r="N122" s="179">
        <v>305</v>
      </c>
      <c r="O122" s="109">
        <v>7</v>
      </c>
      <c r="P122" s="100"/>
      <c r="Q122" s="190"/>
      <c r="R122" s="190">
        <f t="shared" si="15"/>
        <v>0</v>
      </c>
      <c r="S122" s="190"/>
      <c r="T122" s="190"/>
      <c r="U122" s="109">
        <f t="shared" si="16"/>
        <v>0</v>
      </c>
      <c r="V122" s="190"/>
      <c r="W122" s="190"/>
      <c r="X122" s="190">
        <f t="shared" si="17"/>
        <v>0</v>
      </c>
      <c r="Y122" s="191"/>
      <c r="Z122" s="192"/>
      <c r="AA122" s="110" t="str">
        <f t="shared" si="18"/>
        <v/>
      </c>
      <c r="AB122" s="109" t="str">
        <f t="shared" si="19"/>
        <v/>
      </c>
      <c r="AC122" s="193" t="str">
        <f t="shared" si="20"/>
        <v xml:space="preserve"> </v>
      </c>
      <c r="AD122" s="194" t="str">
        <f t="shared" si="21"/>
        <v xml:space="preserve"> </v>
      </c>
      <c r="AE122" s="195" t="str">
        <f t="shared" si="22"/>
        <v xml:space="preserve"> </v>
      </c>
      <c r="AF122" s="196"/>
      <c r="AG122" s="106" t="str">
        <f t="shared" si="23"/>
        <v>ok</v>
      </c>
      <c r="AH122" s="196"/>
      <c r="AI122" s="197" t="s">
        <v>305</v>
      </c>
      <c r="AJ122" s="197" t="s">
        <v>304</v>
      </c>
      <c r="AK122" s="198"/>
      <c r="AL122" s="198"/>
      <c r="AM122" s="198" t="s">
        <v>1314</v>
      </c>
      <c r="AN122" s="198" t="s">
        <v>1315</v>
      </c>
      <c r="AO122" s="197" t="s">
        <v>1316</v>
      </c>
      <c r="AP122" s="198" t="s">
        <v>1317</v>
      </c>
      <c r="AQ122" s="198">
        <v>24639334</v>
      </c>
      <c r="AR122" s="198" t="s">
        <v>75</v>
      </c>
      <c r="AS122" s="198" t="s">
        <v>306</v>
      </c>
    </row>
    <row r="123" spans="1:45" ht="22.5" customHeight="1" x14ac:dyDescent="0.25">
      <c r="A123" s="111"/>
      <c r="B123" s="102">
        <v>119</v>
      </c>
      <c r="C123" s="178" t="s">
        <v>924</v>
      </c>
      <c r="D123" s="111" t="s">
        <v>960</v>
      </c>
      <c r="E123" s="179">
        <v>2</v>
      </c>
      <c r="F123" s="178" t="s">
        <v>1952</v>
      </c>
      <c r="G123" s="178" t="s">
        <v>90</v>
      </c>
      <c r="H123" s="179">
        <v>5</v>
      </c>
      <c r="I123" s="179">
        <v>5</v>
      </c>
      <c r="J123" s="179">
        <v>3</v>
      </c>
      <c r="K123" s="179">
        <v>4</v>
      </c>
      <c r="L123" s="179">
        <v>1</v>
      </c>
      <c r="M123" s="179">
        <v>6</v>
      </c>
      <c r="N123" s="179">
        <v>24</v>
      </c>
      <c r="O123" s="109">
        <v>3</v>
      </c>
      <c r="P123" s="100"/>
      <c r="Q123" s="190"/>
      <c r="R123" s="190">
        <f t="shared" si="15"/>
        <v>0</v>
      </c>
      <c r="S123" s="190"/>
      <c r="T123" s="190"/>
      <c r="U123" s="109">
        <f t="shared" si="16"/>
        <v>0</v>
      </c>
      <c r="V123" s="190"/>
      <c r="W123" s="190"/>
      <c r="X123" s="190">
        <f t="shared" si="17"/>
        <v>0</v>
      </c>
      <c r="Y123" s="191"/>
      <c r="Z123" s="192"/>
      <c r="AA123" s="110" t="str">
        <f t="shared" si="18"/>
        <v/>
      </c>
      <c r="AB123" s="109" t="str">
        <f t="shared" si="19"/>
        <v/>
      </c>
      <c r="AC123" s="193" t="str">
        <f t="shared" si="20"/>
        <v xml:space="preserve"> </v>
      </c>
      <c r="AD123" s="194" t="str">
        <f t="shared" si="21"/>
        <v xml:space="preserve"> </v>
      </c>
      <c r="AE123" s="195" t="str">
        <f t="shared" si="22"/>
        <v xml:space="preserve"> </v>
      </c>
      <c r="AF123" s="196"/>
      <c r="AG123" s="106" t="str">
        <f t="shared" si="23"/>
        <v>ok</v>
      </c>
      <c r="AH123" s="196"/>
      <c r="AI123" s="197" t="s">
        <v>925</v>
      </c>
      <c r="AJ123" s="197" t="s">
        <v>924</v>
      </c>
      <c r="AK123" s="198"/>
      <c r="AL123" s="198"/>
      <c r="AM123" s="198" t="s">
        <v>926</v>
      </c>
      <c r="AN123" s="198" t="s">
        <v>750</v>
      </c>
      <c r="AO123" s="197" t="s">
        <v>1318</v>
      </c>
      <c r="AP123" s="198" t="s">
        <v>1319</v>
      </c>
      <c r="AQ123" s="198">
        <v>22540450</v>
      </c>
      <c r="AR123" s="198" t="s">
        <v>90</v>
      </c>
      <c r="AS123" s="198" t="s">
        <v>751</v>
      </c>
    </row>
    <row r="124" spans="1:45" ht="22.5" customHeight="1" x14ac:dyDescent="0.25">
      <c r="A124" s="105"/>
      <c r="B124" s="102">
        <v>120</v>
      </c>
      <c r="C124" s="178" t="s">
        <v>1991</v>
      </c>
      <c r="D124" s="111" t="s">
        <v>960</v>
      </c>
      <c r="E124" s="179">
        <v>1</v>
      </c>
      <c r="F124" s="178" t="s">
        <v>1952</v>
      </c>
      <c r="G124" s="178" t="s">
        <v>90</v>
      </c>
      <c r="H124" s="179">
        <v>2</v>
      </c>
      <c r="I124" s="179">
        <v>1</v>
      </c>
      <c r="J124" s="179">
        <v>1</v>
      </c>
      <c r="K124" s="179">
        <v>1</v>
      </c>
      <c r="L124" s="179">
        <v>1</v>
      </c>
      <c r="M124" s="179">
        <v>0</v>
      </c>
      <c r="N124" s="179">
        <v>6</v>
      </c>
      <c r="O124" s="109">
        <v>3</v>
      </c>
      <c r="P124" s="100"/>
      <c r="Q124" s="190"/>
      <c r="R124" s="190">
        <f t="shared" si="15"/>
        <v>0</v>
      </c>
      <c r="S124" s="190"/>
      <c r="T124" s="190"/>
      <c r="U124" s="109">
        <f t="shared" si="16"/>
        <v>0</v>
      </c>
      <c r="V124" s="190"/>
      <c r="W124" s="190"/>
      <c r="X124" s="190">
        <f t="shared" si="17"/>
        <v>0</v>
      </c>
      <c r="Y124" s="191"/>
      <c r="Z124" s="192"/>
      <c r="AA124" s="110" t="str">
        <f t="shared" si="18"/>
        <v/>
      </c>
      <c r="AB124" s="109" t="str">
        <f t="shared" si="19"/>
        <v/>
      </c>
      <c r="AC124" s="193" t="str">
        <f t="shared" si="20"/>
        <v xml:space="preserve"> </v>
      </c>
      <c r="AD124" s="194" t="str">
        <f t="shared" si="21"/>
        <v xml:space="preserve"> </v>
      </c>
      <c r="AE124" s="195" t="str">
        <f t="shared" si="22"/>
        <v xml:space="preserve"> </v>
      </c>
      <c r="AF124" s="196"/>
      <c r="AG124" s="106" t="str">
        <f t="shared" si="23"/>
        <v>ok</v>
      </c>
      <c r="AH124" s="196"/>
      <c r="AI124" s="197" t="s">
        <v>1320</v>
      </c>
      <c r="AJ124" s="197" t="s">
        <v>1991</v>
      </c>
      <c r="AK124" s="198"/>
      <c r="AL124" s="198"/>
      <c r="AM124" s="198" t="s">
        <v>2091</v>
      </c>
      <c r="AN124" s="198">
        <v>0</v>
      </c>
      <c r="AO124" s="197" t="s">
        <v>927</v>
      </c>
      <c r="AP124" s="198" t="s">
        <v>1321</v>
      </c>
      <c r="AQ124" s="198">
        <v>22874502</v>
      </c>
      <c r="AR124" s="198" t="s">
        <v>90</v>
      </c>
      <c r="AS124" s="198" t="s">
        <v>752</v>
      </c>
    </row>
    <row r="125" spans="1:45" ht="22.5" customHeight="1" x14ac:dyDescent="0.25">
      <c r="A125" s="111"/>
      <c r="B125" s="102">
        <v>121</v>
      </c>
      <c r="C125" s="178" t="s">
        <v>1322</v>
      </c>
      <c r="D125" s="111" t="s">
        <v>960</v>
      </c>
      <c r="E125" s="179">
        <v>3</v>
      </c>
      <c r="F125" s="178" t="s">
        <v>1952</v>
      </c>
      <c r="G125" s="178" t="s">
        <v>90</v>
      </c>
      <c r="H125" s="179">
        <v>10</v>
      </c>
      <c r="I125" s="179">
        <v>6</v>
      </c>
      <c r="J125" s="179">
        <v>3</v>
      </c>
      <c r="K125" s="179">
        <v>0</v>
      </c>
      <c r="L125" s="179">
        <v>5</v>
      </c>
      <c r="M125" s="179">
        <v>4</v>
      </c>
      <c r="N125" s="179">
        <v>28</v>
      </c>
      <c r="O125" s="109">
        <v>3</v>
      </c>
      <c r="P125" s="100"/>
      <c r="Q125" s="190"/>
      <c r="R125" s="190">
        <f t="shared" si="15"/>
        <v>0</v>
      </c>
      <c r="S125" s="190"/>
      <c r="T125" s="190"/>
      <c r="U125" s="109">
        <f t="shared" si="16"/>
        <v>0</v>
      </c>
      <c r="V125" s="190"/>
      <c r="W125" s="190"/>
      <c r="X125" s="190">
        <f t="shared" si="17"/>
        <v>0</v>
      </c>
      <c r="Y125" s="191"/>
      <c r="Z125" s="192"/>
      <c r="AA125" s="110" t="str">
        <f t="shared" si="18"/>
        <v/>
      </c>
      <c r="AB125" s="109" t="str">
        <f t="shared" si="19"/>
        <v/>
      </c>
      <c r="AC125" s="193" t="str">
        <f t="shared" si="20"/>
        <v xml:space="preserve"> </v>
      </c>
      <c r="AD125" s="194" t="str">
        <f t="shared" si="21"/>
        <v xml:space="preserve"> </v>
      </c>
      <c r="AE125" s="195" t="str">
        <f t="shared" si="22"/>
        <v xml:space="preserve"> </v>
      </c>
      <c r="AF125" s="196"/>
      <c r="AG125" s="106" t="str">
        <f t="shared" si="23"/>
        <v>ok</v>
      </c>
      <c r="AH125" s="196"/>
      <c r="AI125" s="197" t="s">
        <v>465</v>
      </c>
      <c r="AJ125" s="197" t="s">
        <v>1322</v>
      </c>
      <c r="AK125" s="198"/>
      <c r="AL125" s="198"/>
      <c r="AM125" s="198" t="s">
        <v>823</v>
      </c>
      <c r="AN125" s="198" t="s">
        <v>1323</v>
      </c>
      <c r="AO125" s="197" t="s">
        <v>1324</v>
      </c>
      <c r="AP125" s="198" t="s">
        <v>1325</v>
      </c>
      <c r="AQ125" s="198">
        <v>22543930</v>
      </c>
      <c r="AR125" s="198" t="s">
        <v>90</v>
      </c>
      <c r="AS125" s="198" t="s">
        <v>467</v>
      </c>
    </row>
    <row r="126" spans="1:45" ht="22.5" customHeight="1" x14ac:dyDescent="0.25">
      <c r="A126" s="105"/>
      <c r="B126" s="102">
        <v>122</v>
      </c>
      <c r="C126" s="178" t="s">
        <v>896</v>
      </c>
      <c r="D126" s="111" t="s">
        <v>960</v>
      </c>
      <c r="E126" s="179">
        <v>11</v>
      </c>
      <c r="F126" s="178" t="s">
        <v>1952</v>
      </c>
      <c r="G126" s="178" t="s">
        <v>62</v>
      </c>
      <c r="H126" s="179">
        <v>38</v>
      </c>
      <c r="I126" s="179">
        <v>47</v>
      </c>
      <c r="J126" s="179">
        <v>38</v>
      </c>
      <c r="K126" s="179">
        <v>38</v>
      </c>
      <c r="L126" s="179">
        <v>39</v>
      </c>
      <c r="M126" s="179">
        <v>20</v>
      </c>
      <c r="N126" s="179">
        <v>220</v>
      </c>
      <c r="O126" s="109">
        <v>5</v>
      </c>
      <c r="P126" s="100"/>
      <c r="Q126" s="190"/>
      <c r="R126" s="190">
        <f t="shared" si="15"/>
        <v>0</v>
      </c>
      <c r="S126" s="190"/>
      <c r="T126" s="190"/>
      <c r="U126" s="109">
        <f t="shared" si="16"/>
        <v>0</v>
      </c>
      <c r="V126" s="190"/>
      <c r="W126" s="190"/>
      <c r="X126" s="190">
        <f t="shared" si="17"/>
        <v>0</v>
      </c>
      <c r="Y126" s="191"/>
      <c r="Z126" s="192"/>
      <c r="AA126" s="110" t="str">
        <f t="shared" si="18"/>
        <v/>
      </c>
      <c r="AB126" s="109" t="str">
        <f t="shared" si="19"/>
        <v/>
      </c>
      <c r="AC126" s="193" t="str">
        <f t="shared" si="20"/>
        <v xml:space="preserve"> </v>
      </c>
      <c r="AD126" s="194" t="str">
        <f t="shared" si="21"/>
        <v xml:space="preserve"> </v>
      </c>
      <c r="AE126" s="195" t="str">
        <f t="shared" si="22"/>
        <v xml:space="preserve"> </v>
      </c>
      <c r="AF126" s="196"/>
      <c r="AG126" s="106" t="str">
        <f t="shared" si="23"/>
        <v>ok</v>
      </c>
      <c r="AH126" s="196"/>
      <c r="AI126" s="197" t="s">
        <v>1326</v>
      </c>
      <c r="AJ126" s="197" t="s">
        <v>896</v>
      </c>
      <c r="AK126" s="198"/>
      <c r="AL126" s="198"/>
      <c r="AM126" s="198" t="s">
        <v>149</v>
      </c>
      <c r="AN126" s="198" t="s">
        <v>1328</v>
      </c>
      <c r="AO126" s="197" t="s">
        <v>630</v>
      </c>
      <c r="AP126" s="198" t="s">
        <v>2092</v>
      </c>
      <c r="AQ126" s="198">
        <v>25694175</v>
      </c>
      <c r="AR126" s="198" t="s">
        <v>62</v>
      </c>
      <c r="AS126" s="198" t="s">
        <v>650</v>
      </c>
    </row>
    <row r="127" spans="1:45" ht="22.5" customHeight="1" x14ac:dyDescent="0.25">
      <c r="A127" s="111"/>
      <c r="B127" s="102">
        <v>123</v>
      </c>
      <c r="C127" s="178" t="s">
        <v>897</v>
      </c>
      <c r="D127" s="111" t="s">
        <v>960</v>
      </c>
      <c r="E127" s="179">
        <v>7</v>
      </c>
      <c r="F127" s="178" t="s">
        <v>1952</v>
      </c>
      <c r="G127" s="178" t="s">
        <v>62</v>
      </c>
      <c r="H127" s="179">
        <v>23</v>
      </c>
      <c r="I127" s="179">
        <v>18</v>
      </c>
      <c r="J127" s="179">
        <v>28</v>
      </c>
      <c r="K127" s="179">
        <v>13</v>
      </c>
      <c r="L127" s="179">
        <v>19</v>
      </c>
      <c r="M127" s="179">
        <v>17</v>
      </c>
      <c r="N127" s="179">
        <v>118</v>
      </c>
      <c r="O127" s="109">
        <v>3</v>
      </c>
      <c r="P127" s="100"/>
      <c r="Q127" s="190"/>
      <c r="R127" s="190">
        <f t="shared" si="15"/>
        <v>0</v>
      </c>
      <c r="S127" s="190"/>
      <c r="T127" s="190"/>
      <c r="U127" s="109">
        <f t="shared" si="16"/>
        <v>0</v>
      </c>
      <c r="V127" s="190"/>
      <c r="W127" s="190"/>
      <c r="X127" s="190">
        <f t="shared" si="17"/>
        <v>0</v>
      </c>
      <c r="Y127" s="191"/>
      <c r="Z127" s="192"/>
      <c r="AA127" s="110" t="str">
        <f t="shared" si="18"/>
        <v/>
      </c>
      <c r="AB127" s="109" t="str">
        <f t="shared" si="19"/>
        <v/>
      </c>
      <c r="AC127" s="193" t="str">
        <f t="shared" si="20"/>
        <v xml:space="preserve"> </v>
      </c>
      <c r="AD127" s="194" t="str">
        <f t="shared" si="21"/>
        <v xml:space="preserve"> </v>
      </c>
      <c r="AE127" s="195" t="str">
        <f t="shared" si="22"/>
        <v xml:space="preserve"> </v>
      </c>
      <c r="AF127" s="196"/>
      <c r="AG127" s="106" t="str">
        <f t="shared" si="23"/>
        <v>ok</v>
      </c>
      <c r="AH127" s="196"/>
      <c r="AI127" s="197" t="s">
        <v>1329</v>
      </c>
      <c r="AJ127" s="197" t="s">
        <v>897</v>
      </c>
      <c r="AK127" s="198"/>
      <c r="AL127" s="198" t="s">
        <v>53</v>
      </c>
      <c r="AM127" s="198" t="s">
        <v>240</v>
      </c>
      <c r="AN127" s="198" t="s">
        <v>1854</v>
      </c>
      <c r="AO127" s="197" t="s">
        <v>1330</v>
      </c>
      <c r="AP127" s="198" t="s">
        <v>2093</v>
      </c>
      <c r="AQ127" s="198">
        <v>25694195</v>
      </c>
      <c r="AR127" s="198" t="s">
        <v>62</v>
      </c>
      <c r="AS127" s="198" t="s">
        <v>241</v>
      </c>
    </row>
    <row r="128" spans="1:45" ht="22.5" customHeight="1" x14ac:dyDescent="0.25">
      <c r="A128" s="105"/>
      <c r="B128" s="102">
        <v>124</v>
      </c>
      <c r="C128" s="178" t="s">
        <v>898</v>
      </c>
      <c r="D128" s="111" t="s">
        <v>960</v>
      </c>
      <c r="E128" s="179">
        <v>6</v>
      </c>
      <c r="F128" s="178" t="s">
        <v>1952</v>
      </c>
      <c r="G128" s="178" t="s">
        <v>62</v>
      </c>
      <c r="H128" s="179">
        <v>0</v>
      </c>
      <c r="I128" s="179">
        <v>0</v>
      </c>
      <c r="J128" s="179">
        <v>0</v>
      </c>
      <c r="K128" s="179">
        <v>30</v>
      </c>
      <c r="L128" s="179">
        <v>43</v>
      </c>
      <c r="M128" s="179">
        <v>34</v>
      </c>
      <c r="N128" s="179">
        <v>107</v>
      </c>
      <c r="O128" s="109">
        <v>5</v>
      </c>
      <c r="P128" s="100"/>
      <c r="Q128" s="190"/>
      <c r="R128" s="190">
        <f t="shared" si="15"/>
        <v>0</v>
      </c>
      <c r="S128" s="190"/>
      <c r="T128" s="190"/>
      <c r="U128" s="109">
        <f t="shared" si="16"/>
        <v>0</v>
      </c>
      <c r="V128" s="190"/>
      <c r="W128" s="190"/>
      <c r="X128" s="190">
        <f t="shared" si="17"/>
        <v>0</v>
      </c>
      <c r="Y128" s="191"/>
      <c r="Z128" s="192"/>
      <c r="AA128" s="110" t="str">
        <f t="shared" si="18"/>
        <v/>
      </c>
      <c r="AB128" s="109" t="str">
        <f t="shared" si="19"/>
        <v/>
      </c>
      <c r="AC128" s="193" t="str">
        <f t="shared" si="20"/>
        <v xml:space="preserve"> </v>
      </c>
      <c r="AD128" s="194" t="str">
        <f t="shared" si="21"/>
        <v xml:space="preserve"> </v>
      </c>
      <c r="AE128" s="195" t="str">
        <f t="shared" si="22"/>
        <v xml:space="preserve"> </v>
      </c>
      <c r="AF128" s="196"/>
      <c r="AG128" s="106" t="str">
        <f t="shared" si="23"/>
        <v>ok</v>
      </c>
      <c r="AH128" s="196"/>
      <c r="AI128" s="197" t="s">
        <v>1855</v>
      </c>
      <c r="AJ128" s="197" t="s">
        <v>898</v>
      </c>
      <c r="AK128" s="198"/>
      <c r="AL128" s="198" t="s">
        <v>53</v>
      </c>
      <c r="AM128" s="198" t="s">
        <v>1332</v>
      </c>
      <c r="AN128" s="198" t="s">
        <v>375</v>
      </c>
      <c r="AO128" s="197" t="s">
        <v>1331</v>
      </c>
      <c r="AP128" s="198" t="s">
        <v>1333</v>
      </c>
      <c r="AQ128" s="198">
        <v>25694225</v>
      </c>
      <c r="AR128" s="198" t="s">
        <v>62</v>
      </c>
      <c r="AS128" s="198" t="s">
        <v>1334</v>
      </c>
    </row>
    <row r="129" spans="1:45" ht="22.5" customHeight="1" x14ac:dyDescent="0.25">
      <c r="A129" s="111"/>
      <c r="B129" s="102">
        <v>125</v>
      </c>
      <c r="C129" s="178" t="s">
        <v>899</v>
      </c>
      <c r="D129" s="111" t="s">
        <v>960</v>
      </c>
      <c r="E129" s="179">
        <v>11</v>
      </c>
      <c r="F129" s="178" t="s">
        <v>1952</v>
      </c>
      <c r="G129" s="178" t="s">
        <v>62</v>
      </c>
      <c r="H129" s="179">
        <v>43</v>
      </c>
      <c r="I129" s="179">
        <v>25</v>
      </c>
      <c r="J129" s="179">
        <v>33</v>
      </c>
      <c r="K129" s="179">
        <v>31</v>
      </c>
      <c r="L129" s="179">
        <v>30</v>
      </c>
      <c r="M129" s="179">
        <v>44</v>
      </c>
      <c r="N129" s="179">
        <v>206</v>
      </c>
      <c r="O129" s="109">
        <v>5</v>
      </c>
      <c r="P129" s="100"/>
      <c r="Q129" s="190"/>
      <c r="R129" s="190">
        <f t="shared" si="15"/>
        <v>0</v>
      </c>
      <c r="S129" s="190"/>
      <c r="T129" s="190"/>
      <c r="U129" s="109">
        <f t="shared" si="16"/>
        <v>0</v>
      </c>
      <c r="V129" s="190"/>
      <c r="W129" s="190"/>
      <c r="X129" s="190">
        <f t="shared" si="17"/>
        <v>0</v>
      </c>
      <c r="Y129" s="191"/>
      <c r="Z129" s="192"/>
      <c r="AA129" s="110" t="str">
        <f t="shared" si="18"/>
        <v/>
      </c>
      <c r="AB129" s="109" t="str">
        <f t="shared" si="19"/>
        <v/>
      </c>
      <c r="AC129" s="193" t="str">
        <f t="shared" si="20"/>
        <v xml:space="preserve"> </v>
      </c>
      <c r="AD129" s="194" t="str">
        <f t="shared" si="21"/>
        <v xml:space="preserve"> </v>
      </c>
      <c r="AE129" s="195" t="str">
        <f t="shared" si="22"/>
        <v xml:space="preserve"> </v>
      </c>
      <c r="AF129" s="196"/>
      <c r="AG129" s="106" t="str">
        <f t="shared" si="23"/>
        <v>ok</v>
      </c>
      <c r="AH129" s="196"/>
      <c r="AI129" s="197" t="s">
        <v>1335</v>
      </c>
      <c r="AJ129" s="197" t="s">
        <v>899</v>
      </c>
      <c r="AK129" s="198"/>
      <c r="AL129" s="198"/>
      <c r="AM129" s="198" t="s">
        <v>937</v>
      </c>
      <c r="AN129" s="198" t="s">
        <v>1336</v>
      </c>
      <c r="AO129" s="197" t="s">
        <v>630</v>
      </c>
      <c r="AP129" s="198" t="s">
        <v>2094</v>
      </c>
      <c r="AQ129" s="198">
        <v>25694235</v>
      </c>
      <c r="AR129" s="198" t="s">
        <v>62</v>
      </c>
      <c r="AS129" s="198" t="s">
        <v>1337</v>
      </c>
    </row>
    <row r="130" spans="1:45" ht="22.5" customHeight="1" x14ac:dyDescent="0.25">
      <c r="A130" s="105"/>
      <c r="B130" s="102">
        <v>126</v>
      </c>
      <c r="C130" s="178" t="s">
        <v>900</v>
      </c>
      <c r="D130" s="111" t="s">
        <v>960</v>
      </c>
      <c r="E130" s="179">
        <v>10</v>
      </c>
      <c r="F130" s="178" t="s">
        <v>1952</v>
      </c>
      <c r="G130" s="178" t="s">
        <v>62</v>
      </c>
      <c r="H130" s="179">
        <v>33</v>
      </c>
      <c r="I130" s="179">
        <v>45</v>
      </c>
      <c r="J130" s="179">
        <v>23</v>
      </c>
      <c r="K130" s="179">
        <v>30</v>
      </c>
      <c r="L130" s="179">
        <v>35</v>
      </c>
      <c r="M130" s="179">
        <v>20</v>
      </c>
      <c r="N130" s="179">
        <v>186</v>
      </c>
      <c r="O130" s="109">
        <v>5</v>
      </c>
      <c r="P130" s="100"/>
      <c r="Q130" s="190"/>
      <c r="R130" s="190">
        <f t="shared" si="15"/>
        <v>0</v>
      </c>
      <c r="S130" s="190"/>
      <c r="T130" s="190"/>
      <c r="U130" s="109">
        <f t="shared" si="16"/>
        <v>0</v>
      </c>
      <c r="V130" s="190"/>
      <c r="W130" s="190"/>
      <c r="X130" s="190">
        <f t="shared" si="17"/>
        <v>0</v>
      </c>
      <c r="Y130" s="191"/>
      <c r="Z130" s="192"/>
      <c r="AA130" s="110" t="str">
        <f t="shared" si="18"/>
        <v/>
      </c>
      <c r="AB130" s="109" t="str">
        <f t="shared" si="19"/>
        <v/>
      </c>
      <c r="AC130" s="193" t="str">
        <f t="shared" si="20"/>
        <v xml:space="preserve"> </v>
      </c>
      <c r="AD130" s="194" t="str">
        <f t="shared" si="21"/>
        <v xml:space="preserve"> </v>
      </c>
      <c r="AE130" s="195" t="str">
        <f t="shared" si="22"/>
        <v xml:space="preserve"> </v>
      </c>
      <c r="AF130" s="196"/>
      <c r="AG130" s="106" t="str">
        <f t="shared" si="23"/>
        <v>ok</v>
      </c>
      <c r="AH130" s="196"/>
      <c r="AI130" s="197" t="s">
        <v>1338</v>
      </c>
      <c r="AJ130" s="197" t="s">
        <v>900</v>
      </c>
      <c r="AK130" s="198"/>
      <c r="AL130" s="198"/>
      <c r="AM130" s="198" t="s">
        <v>1339</v>
      </c>
      <c r="AN130" s="198" t="s">
        <v>1340</v>
      </c>
      <c r="AO130" s="197" t="s">
        <v>1341</v>
      </c>
      <c r="AP130" s="198" t="s">
        <v>2095</v>
      </c>
      <c r="AQ130" s="198">
        <v>25694255</v>
      </c>
      <c r="AR130" s="198" t="s">
        <v>62</v>
      </c>
      <c r="AS130" s="198" t="s">
        <v>1342</v>
      </c>
    </row>
    <row r="131" spans="1:45" ht="22.5" customHeight="1" x14ac:dyDescent="0.25">
      <c r="A131" s="111"/>
      <c r="B131" s="102">
        <v>127</v>
      </c>
      <c r="C131" s="178" t="s">
        <v>901</v>
      </c>
      <c r="D131" s="111" t="s">
        <v>960</v>
      </c>
      <c r="E131" s="179">
        <v>14</v>
      </c>
      <c r="F131" s="178" t="s">
        <v>1952</v>
      </c>
      <c r="G131" s="178" t="s">
        <v>62</v>
      </c>
      <c r="H131" s="179">
        <v>57</v>
      </c>
      <c r="I131" s="179">
        <v>46</v>
      </c>
      <c r="J131" s="179">
        <v>49</v>
      </c>
      <c r="K131" s="179">
        <v>44</v>
      </c>
      <c r="L131" s="179">
        <v>52</v>
      </c>
      <c r="M131" s="179">
        <v>43</v>
      </c>
      <c r="N131" s="179">
        <v>291</v>
      </c>
      <c r="O131" s="109">
        <v>7</v>
      </c>
      <c r="P131" s="100"/>
      <c r="Q131" s="190"/>
      <c r="R131" s="190">
        <f t="shared" si="15"/>
        <v>0</v>
      </c>
      <c r="S131" s="190"/>
      <c r="T131" s="190"/>
      <c r="U131" s="109">
        <f t="shared" si="16"/>
        <v>0</v>
      </c>
      <c r="V131" s="190"/>
      <c r="W131" s="190"/>
      <c r="X131" s="190">
        <f t="shared" si="17"/>
        <v>0</v>
      </c>
      <c r="Y131" s="191"/>
      <c r="Z131" s="192"/>
      <c r="AA131" s="110" t="str">
        <f t="shared" si="18"/>
        <v/>
      </c>
      <c r="AB131" s="109" t="str">
        <f t="shared" si="19"/>
        <v/>
      </c>
      <c r="AC131" s="193" t="str">
        <f t="shared" si="20"/>
        <v xml:space="preserve"> </v>
      </c>
      <c r="AD131" s="194" t="str">
        <f t="shared" si="21"/>
        <v xml:space="preserve"> </v>
      </c>
      <c r="AE131" s="195" t="str">
        <f t="shared" si="22"/>
        <v xml:space="preserve"> </v>
      </c>
      <c r="AF131" s="196"/>
      <c r="AG131" s="106" t="str">
        <f t="shared" si="23"/>
        <v>ok</v>
      </c>
      <c r="AH131" s="196"/>
      <c r="AI131" s="197" t="s">
        <v>1343</v>
      </c>
      <c r="AJ131" s="197" t="s">
        <v>901</v>
      </c>
      <c r="AK131" s="198"/>
      <c r="AL131" s="198" t="s">
        <v>53</v>
      </c>
      <c r="AM131" s="198" t="s">
        <v>1344</v>
      </c>
      <c r="AN131" s="198" t="s">
        <v>902</v>
      </c>
      <c r="AO131" s="197" t="s">
        <v>385</v>
      </c>
      <c r="AP131" s="198" t="s">
        <v>2096</v>
      </c>
      <c r="AQ131" s="198">
        <v>25694275</v>
      </c>
      <c r="AR131" s="198" t="s">
        <v>62</v>
      </c>
      <c r="AS131" s="198" t="s">
        <v>1345</v>
      </c>
    </row>
    <row r="132" spans="1:45" ht="22.5" customHeight="1" x14ac:dyDescent="0.25">
      <c r="A132" s="105"/>
      <c r="B132" s="102">
        <v>128</v>
      </c>
      <c r="C132" s="178" t="s">
        <v>575</v>
      </c>
      <c r="D132" s="111" t="s">
        <v>960</v>
      </c>
      <c r="E132" s="179">
        <v>2</v>
      </c>
      <c r="F132" s="178" t="s">
        <v>1952</v>
      </c>
      <c r="G132" s="178" t="s">
        <v>75</v>
      </c>
      <c r="H132" s="179">
        <v>6</v>
      </c>
      <c r="I132" s="179">
        <v>3</v>
      </c>
      <c r="J132" s="179">
        <v>4</v>
      </c>
      <c r="K132" s="179">
        <v>0</v>
      </c>
      <c r="L132" s="179">
        <v>10</v>
      </c>
      <c r="M132" s="179">
        <v>4</v>
      </c>
      <c r="N132" s="179">
        <v>27</v>
      </c>
      <c r="O132" s="109">
        <v>3</v>
      </c>
      <c r="P132" s="100"/>
      <c r="Q132" s="190"/>
      <c r="R132" s="190">
        <f t="shared" si="15"/>
        <v>0</v>
      </c>
      <c r="S132" s="190"/>
      <c r="T132" s="190"/>
      <c r="U132" s="109">
        <f t="shared" si="16"/>
        <v>0</v>
      </c>
      <c r="V132" s="190"/>
      <c r="W132" s="190"/>
      <c r="X132" s="190">
        <f t="shared" si="17"/>
        <v>0</v>
      </c>
      <c r="Y132" s="191"/>
      <c r="Z132" s="192"/>
      <c r="AA132" s="110" t="str">
        <f t="shared" si="18"/>
        <v/>
      </c>
      <c r="AB132" s="109" t="str">
        <f t="shared" si="19"/>
        <v/>
      </c>
      <c r="AC132" s="193" t="str">
        <f t="shared" si="20"/>
        <v xml:space="preserve"> </v>
      </c>
      <c r="AD132" s="194" t="str">
        <f t="shared" si="21"/>
        <v xml:space="preserve"> </v>
      </c>
      <c r="AE132" s="195" t="str">
        <f t="shared" si="22"/>
        <v xml:space="preserve"> </v>
      </c>
      <c r="AF132" s="196"/>
      <c r="AG132" s="106" t="str">
        <f t="shared" si="23"/>
        <v>ok</v>
      </c>
      <c r="AH132" s="196"/>
      <c r="AI132" s="197" t="s">
        <v>576</v>
      </c>
      <c r="AJ132" s="197" t="s">
        <v>575</v>
      </c>
      <c r="AK132" s="198"/>
      <c r="AL132" s="198" t="s">
        <v>53</v>
      </c>
      <c r="AM132" s="198" t="s">
        <v>1346</v>
      </c>
      <c r="AN132" s="198" t="s">
        <v>1856</v>
      </c>
      <c r="AO132" s="197" t="s">
        <v>1347</v>
      </c>
      <c r="AP132" s="198" t="s">
        <v>1348</v>
      </c>
      <c r="AQ132" s="198">
        <v>24636085</v>
      </c>
      <c r="AR132" s="198" t="s">
        <v>75</v>
      </c>
      <c r="AS132" s="198" t="s">
        <v>577</v>
      </c>
    </row>
    <row r="133" spans="1:45" ht="22.5" customHeight="1" x14ac:dyDescent="0.25">
      <c r="A133" s="111"/>
      <c r="B133" s="102">
        <v>129</v>
      </c>
      <c r="C133" s="178" t="s">
        <v>1992</v>
      </c>
      <c r="D133" s="111" t="s">
        <v>960</v>
      </c>
      <c r="E133" s="179">
        <v>5</v>
      </c>
      <c r="F133" s="178" t="s">
        <v>1952</v>
      </c>
      <c r="G133" s="178" t="s">
        <v>62</v>
      </c>
      <c r="H133" s="179">
        <v>11</v>
      </c>
      <c r="I133" s="179">
        <v>15</v>
      </c>
      <c r="J133" s="179">
        <v>10</v>
      </c>
      <c r="K133" s="179">
        <v>8</v>
      </c>
      <c r="L133" s="179">
        <v>16</v>
      </c>
      <c r="M133" s="179">
        <v>7</v>
      </c>
      <c r="N133" s="179">
        <v>67</v>
      </c>
      <c r="O133" s="109">
        <v>3</v>
      </c>
      <c r="P133" s="100"/>
      <c r="Q133" s="190"/>
      <c r="R133" s="190">
        <f t="shared" si="15"/>
        <v>0</v>
      </c>
      <c r="S133" s="190"/>
      <c r="T133" s="190"/>
      <c r="U133" s="109">
        <f t="shared" si="16"/>
        <v>0</v>
      </c>
      <c r="V133" s="190"/>
      <c r="W133" s="190"/>
      <c r="X133" s="190">
        <f t="shared" si="17"/>
        <v>0</v>
      </c>
      <c r="Y133" s="191"/>
      <c r="Z133" s="192"/>
      <c r="AA133" s="110" t="str">
        <f t="shared" si="18"/>
        <v/>
      </c>
      <c r="AB133" s="109" t="str">
        <f t="shared" si="19"/>
        <v/>
      </c>
      <c r="AC133" s="193" t="str">
        <f t="shared" si="20"/>
        <v xml:space="preserve"> </v>
      </c>
      <c r="AD133" s="194" t="str">
        <f t="shared" si="21"/>
        <v xml:space="preserve"> </v>
      </c>
      <c r="AE133" s="195" t="str">
        <f t="shared" si="22"/>
        <v xml:space="preserve"> </v>
      </c>
      <c r="AF133" s="196"/>
      <c r="AG133" s="106" t="str">
        <f t="shared" si="23"/>
        <v>ok</v>
      </c>
      <c r="AH133" s="196"/>
      <c r="AI133" s="197" t="s">
        <v>1349</v>
      </c>
      <c r="AJ133" s="197" t="s">
        <v>1992</v>
      </c>
      <c r="AK133" s="198"/>
      <c r="AL133" s="198"/>
      <c r="AM133" s="198" t="s">
        <v>838</v>
      </c>
      <c r="AN133" s="198" t="s">
        <v>624</v>
      </c>
      <c r="AO133" s="197" t="s">
        <v>1350</v>
      </c>
      <c r="AP133" s="198" t="s">
        <v>1351</v>
      </c>
      <c r="AQ133" s="198">
        <v>25942679</v>
      </c>
      <c r="AR133" s="198" t="s">
        <v>62</v>
      </c>
      <c r="AS133" s="198" t="s">
        <v>625</v>
      </c>
    </row>
    <row r="134" spans="1:45" ht="22.5" customHeight="1" x14ac:dyDescent="0.25">
      <c r="A134" s="105"/>
      <c r="B134" s="102">
        <v>130</v>
      </c>
      <c r="C134" s="178" t="s">
        <v>1993</v>
      </c>
      <c r="D134" s="111" t="s">
        <v>960</v>
      </c>
      <c r="E134" s="179">
        <v>7</v>
      </c>
      <c r="F134" s="178" t="s">
        <v>1952</v>
      </c>
      <c r="G134" s="178" t="s">
        <v>72</v>
      </c>
      <c r="H134" s="179">
        <v>28</v>
      </c>
      <c r="I134" s="179">
        <v>20</v>
      </c>
      <c r="J134" s="179">
        <v>22</v>
      </c>
      <c r="K134" s="179">
        <v>25</v>
      </c>
      <c r="L134" s="179">
        <v>17</v>
      </c>
      <c r="M134" s="179">
        <v>15</v>
      </c>
      <c r="N134" s="179">
        <v>127</v>
      </c>
      <c r="O134" s="109">
        <v>3</v>
      </c>
      <c r="P134" s="100"/>
      <c r="Q134" s="190"/>
      <c r="R134" s="190">
        <f t="shared" ref="R134:R197" si="24">+P134+Q134</f>
        <v>0</v>
      </c>
      <c r="S134" s="190"/>
      <c r="T134" s="190"/>
      <c r="U134" s="109">
        <f t="shared" ref="U134:U197" si="25">+S134+T134</f>
        <v>0</v>
      </c>
      <c r="V134" s="190"/>
      <c r="W134" s="190"/>
      <c r="X134" s="190">
        <f t="shared" ref="X134:X197" si="26">+V134+W134</f>
        <v>0</v>
      </c>
      <c r="Y134" s="191"/>
      <c r="Z134" s="192"/>
      <c r="AA134" s="110" t="str">
        <f t="shared" ref="AA134:AA197" si="27">IF(R134&gt;O134, +CONCATENATE("+",(+R134-O134)),"")</f>
        <v/>
      </c>
      <c r="AB134" s="109" t="str">
        <f t="shared" ref="AB134:AB197" si="28">IF(X134&lt;(O134+1),"",+X134-O134)</f>
        <v/>
      </c>
      <c r="AC134" s="193" t="str">
        <f t="shared" ref="AC134:AC197" si="29">IF(V134&gt;=(+P134+S134)," ",P134+S134-V134)</f>
        <v xml:space="preserve"> </v>
      </c>
      <c r="AD134" s="194" t="str">
        <f t="shared" ref="AD134:AD197" si="30">IF(W134&gt;=(+Q134+T134)," ",Q134+T134-W134)</f>
        <v xml:space="preserve"> </v>
      </c>
      <c r="AE134" s="195" t="str">
        <f t="shared" ref="AE134:AE197" si="31">IF(X134&gt;=(+R134+U134)," ",R134+U134-X134)</f>
        <v xml:space="preserve"> </v>
      </c>
      <c r="AF134" s="196"/>
      <c r="AG134" s="106" t="str">
        <f t="shared" si="23"/>
        <v>ok</v>
      </c>
      <c r="AH134" s="196"/>
      <c r="AI134" s="197" t="s">
        <v>1352</v>
      </c>
      <c r="AJ134" s="197" t="s">
        <v>1993</v>
      </c>
      <c r="AK134" s="198"/>
      <c r="AL134" s="198"/>
      <c r="AM134" s="198" t="s">
        <v>1353</v>
      </c>
      <c r="AN134" s="198" t="s">
        <v>334</v>
      </c>
      <c r="AO134" s="197" t="s">
        <v>1354</v>
      </c>
      <c r="AP134" s="198" t="s">
        <v>1355</v>
      </c>
      <c r="AQ134" s="198">
        <v>26940806</v>
      </c>
      <c r="AR134" s="198" t="s">
        <v>72</v>
      </c>
      <c r="AS134" s="198" t="s">
        <v>335</v>
      </c>
    </row>
    <row r="135" spans="1:45" ht="22.5" customHeight="1" x14ac:dyDescent="0.25">
      <c r="A135" s="111"/>
      <c r="B135" s="102">
        <v>131</v>
      </c>
      <c r="C135" s="178" t="s">
        <v>115</v>
      </c>
      <c r="D135" s="111" t="s">
        <v>960</v>
      </c>
      <c r="E135" s="179">
        <v>17</v>
      </c>
      <c r="F135" s="178" t="s">
        <v>1952</v>
      </c>
      <c r="G135" s="178" t="s">
        <v>75</v>
      </c>
      <c r="H135" s="179">
        <v>78</v>
      </c>
      <c r="I135" s="179">
        <v>55</v>
      </c>
      <c r="J135" s="179">
        <v>48</v>
      </c>
      <c r="K135" s="179">
        <v>61</v>
      </c>
      <c r="L135" s="179">
        <v>60</v>
      </c>
      <c r="M135" s="179">
        <v>47</v>
      </c>
      <c r="N135" s="179">
        <v>349</v>
      </c>
      <c r="O135" s="109">
        <v>7</v>
      </c>
      <c r="P135" s="100"/>
      <c r="Q135" s="190"/>
      <c r="R135" s="190">
        <f t="shared" si="24"/>
        <v>0</v>
      </c>
      <c r="S135" s="190"/>
      <c r="T135" s="190"/>
      <c r="U135" s="109">
        <f t="shared" si="25"/>
        <v>0</v>
      </c>
      <c r="V135" s="190"/>
      <c r="W135" s="190"/>
      <c r="X135" s="190">
        <f t="shared" si="26"/>
        <v>0</v>
      </c>
      <c r="Y135" s="191"/>
      <c r="Z135" s="192"/>
      <c r="AA135" s="110" t="str">
        <f t="shared" si="27"/>
        <v/>
      </c>
      <c r="AB135" s="109" t="str">
        <f t="shared" si="28"/>
        <v/>
      </c>
      <c r="AC135" s="193" t="str">
        <f t="shared" si="29"/>
        <v xml:space="preserve"> </v>
      </c>
      <c r="AD135" s="194" t="str">
        <f t="shared" si="30"/>
        <v xml:space="preserve"> </v>
      </c>
      <c r="AE135" s="195" t="str">
        <f t="shared" si="31"/>
        <v xml:space="preserve"> </v>
      </c>
      <c r="AF135" s="196"/>
      <c r="AG135" s="106" t="str">
        <f t="shared" si="23"/>
        <v>ok</v>
      </c>
      <c r="AH135" s="196"/>
      <c r="AI135" s="197" t="s">
        <v>116</v>
      </c>
      <c r="AJ135" s="197" t="s">
        <v>115</v>
      </c>
      <c r="AK135" s="198"/>
      <c r="AL135" s="198"/>
      <c r="AM135" s="198" t="s">
        <v>1857</v>
      </c>
      <c r="AN135" s="198" t="s">
        <v>117</v>
      </c>
      <c r="AO135" s="197" t="s">
        <v>1356</v>
      </c>
      <c r="AP135" s="198" t="s">
        <v>1357</v>
      </c>
      <c r="AQ135" s="198">
        <v>24816316</v>
      </c>
      <c r="AR135" s="198" t="s">
        <v>75</v>
      </c>
      <c r="AS135" s="198" t="s">
        <v>118</v>
      </c>
    </row>
    <row r="136" spans="1:45" ht="22.5" customHeight="1" x14ac:dyDescent="0.25">
      <c r="A136" s="105"/>
      <c r="B136" s="102">
        <v>132</v>
      </c>
      <c r="C136" s="178" t="s">
        <v>1994</v>
      </c>
      <c r="D136" s="111" t="s">
        <v>960</v>
      </c>
      <c r="E136" s="179">
        <v>6</v>
      </c>
      <c r="F136" s="178" t="s">
        <v>1952</v>
      </c>
      <c r="G136" s="178" t="s">
        <v>90</v>
      </c>
      <c r="H136" s="179">
        <v>21</v>
      </c>
      <c r="I136" s="179">
        <v>21</v>
      </c>
      <c r="J136" s="179">
        <v>25</v>
      </c>
      <c r="K136" s="179">
        <v>14</v>
      </c>
      <c r="L136" s="179">
        <v>22</v>
      </c>
      <c r="M136" s="179">
        <v>20</v>
      </c>
      <c r="N136" s="179">
        <v>123</v>
      </c>
      <c r="O136" s="109">
        <v>3</v>
      </c>
      <c r="P136" s="100"/>
      <c r="Q136" s="190"/>
      <c r="R136" s="190">
        <f t="shared" si="24"/>
        <v>0</v>
      </c>
      <c r="S136" s="190"/>
      <c r="T136" s="190"/>
      <c r="U136" s="109">
        <f t="shared" si="25"/>
        <v>0</v>
      </c>
      <c r="V136" s="190"/>
      <c r="W136" s="190"/>
      <c r="X136" s="190">
        <f t="shared" si="26"/>
        <v>0</v>
      </c>
      <c r="Y136" s="191"/>
      <c r="Z136" s="192"/>
      <c r="AA136" s="110" t="str">
        <f t="shared" si="27"/>
        <v/>
      </c>
      <c r="AB136" s="109" t="str">
        <f t="shared" si="28"/>
        <v/>
      </c>
      <c r="AC136" s="193" t="str">
        <f t="shared" si="29"/>
        <v xml:space="preserve"> </v>
      </c>
      <c r="AD136" s="194" t="str">
        <f t="shared" si="30"/>
        <v xml:space="preserve"> </v>
      </c>
      <c r="AE136" s="195" t="str">
        <f t="shared" si="31"/>
        <v xml:space="preserve"> </v>
      </c>
      <c r="AF136" s="196"/>
      <c r="AG136" s="106" t="str">
        <f t="shared" si="23"/>
        <v>ok</v>
      </c>
      <c r="AH136" s="196"/>
      <c r="AI136" s="197" t="s">
        <v>1858</v>
      </c>
      <c r="AJ136" s="197" t="s">
        <v>1994</v>
      </c>
      <c r="AK136" s="198"/>
      <c r="AL136" s="198" t="s">
        <v>53</v>
      </c>
      <c r="AM136" s="198" t="s">
        <v>145</v>
      </c>
      <c r="AN136" s="198" t="s">
        <v>1358</v>
      </c>
      <c r="AO136" s="197" t="s">
        <v>1359</v>
      </c>
      <c r="AP136" s="198" t="s">
        <v>1360</v>
      </c>
      <c r="AQ136" s="198">
        <v>22874308</v>
      </c>
      <c r="AR136" s="198" t="s">
        <v>90</v>
      </c>
      <c r="AS136" s="198" t="s">
        <v>401</v>
      </c>
    </row>
    <row r="137" spans="1:45" ht="22.5" customHeight="1" x14ac:dyDescent="0.25">
      <c r="A137" s="111"/>
      <c r="B137" s="102">
        <v>133</v>
      </c>
      <c r="C137" s="178" t="s">
        <v>488</v>
      </c>
      <c r="D137" s="111" t="s">
        <v>960</v>
      </c>
      <c r="E137" s="179">
        <v>7</v>
      </c>
      <c r="F137" s="178" t="s">
        <v>1952</v>
      </c>
      <c r="G137" s="178" t="s">
        <v>90</v>
      </c>
      <c r="H137" s="179">
        <v>20</v>
      </c>
      <c r="I137" s="179">
        <v>22</v>
      </c>
      <c r="J137" s="179">
        <v>22</v>
      </c>
      <c r="K137" s="179">
        <v>28</v>
      </c>
      <c r="L137" s="179">
        <v>16</v>
      </c>
      <c r="M137" s="179">
        <v>22</v>
      </c>
      <c r="N137" s="179">
        <v>130</v>
      </c>
      <c r="O137" s="109">
        <v>3</v>
      </c>
      <c r="P137" s="100"/>
      <c r="Q137" s="190"/>
      <c r="R137" s="190">
        <f t="shared" si="24"/>
        <v>0</v>
      </c>
      <c r="S137" s="190"/>
      <c r="T137" s="190"/>
      <c r="U137" s="109">
        <f t="shared" si="25"/>
        <v>0</v>
      </c>
      <c r="V137" s="190"/>
      <c r="W137" s="190"/>
      <c r="X137" s="190">
        <f t="shared" si="26"/>
        <v>0</v>
      </c>
      <c r="Y137" s="191"/>
      <c r="Z137" s="192"/>
      <c r="AA137" s="110" t="str">
        <f t="shared" si="27"/>
        <v/>
      </c>
      <c r="AB137" s="109" t="str">
        <f t="shared" si="28"/>
        <v/>
      </c>
      <c r="AC137" s="193" t="str">
        <f t="shared" si="29"/>
        <v xml:space="preserve"> </v>
      </c>
      <c r="AD137" s="194" t="str">
        <f t="shared" si="30"/>
        <v xml:space="preserve"> </v>
      </c>
      <c r="AE137" s="195" t="str">
        <f t="shared" si="31"/>
        <v xml:space="preserve"> </v>
      </c>
      <c r="AF137" s="196"/>
      <c r="AG137" s="106" t="str">
        <f t="shared" si="23"/>
        <v>ok</v>
      </c>
      <c r="AH137" s="196"/>
      <c r="AI137" s="197" t="s">
        <v>489</v>
      </c>
      <c r="AJ137" s="197" t="s">
        <v>488</v>
      </c>
      <c r="AK137" s="198"/>
      <c r="AL137" s="198" t="s">
        <v>53</v>
      </c>
      <c r="AM137" s="198" t="s">
        <v>1859</v>
      </c>
      <c r="AN137" s="198" t="s">
        <v>1361</v>
      </c>
      <c r="AO137" s="197" t="s">
        <v>1362</v>
      </c>
      <c r="AP137" s="198" t="s">
        <v>1363</v>
      </c>
      <c r="AQ137" s="198">
        <v>22834272</v>
      </c>
      <c r="AR137" s="198" t="s">
        <v>90</v>
      </c>
      <c r="AS137" s="198" t="s">
        <v>491</v>
      </c>
    </row>
    <row r="138" spans="1:45" ht="22.5" customHeight="1" x14ac:dyDescent="0.25">
      <c r="A138" s="105"/>
      <c r="B138" s="102">
        <v>134</v>
      </c>
      <c r="C138" s="178" t="s">
        <v>412</v>
      </c>
      <c r="D138" s="111" t="s">
        <v>960</v>
      </c>
      <c r="E138" s="179">
        <v>10</v>
      </c>
      <c r="F138" s="178" t="s">
        <v>1952</v>
      </c>
      <c r="G138" s="178" t="s">
        <v>90</v>
      </c>
      <c r="H138" s="179">
        <v>39</v>
      </c>
      <c r="I138" s="179">
        <v>31</v>
      </c>
      <c r="J138" s="179">
        <v>30</v>
      </c>
      <c r="K138" s="179">
        <v>29</v>
      </c>
      <c r="L138" s="179">
        <v>22</v>
      </c>
      <c r="M138" s="179">
        <v>19</v>
      </c>
      <c r="N138" s="179">
        <v>170</v>
      </c>
      <c r="O138" s="109">
        <v>3</v>
      </c>
      <c r="P138" s="100"/>
      <c r="Q138" s="190"/>
      <c r="R138" s="190">
        <f t="shared" si="24"/>
        <v>0</v>
      </c>
      <c r="S138" s="190"/>
      <c r="T138" s="190"/>
      <c r="U138" s="109">
        <f t="shared" si="25"/>
        <v>0</v>
      </c>
      <c r="V138" s="190"/>
      <c r="W138" s="190"/>
      <c r="X138" s="190">
        <f t="shared" si="26"/>
        <v>0</v>
      </c>
      <c r="Y138" s="191"/>
      <c r="Z138" s="192"/>
      <c r="AA138" s="110" t="str">
        <f t="shared" si="27"/>
        <v/>
      </c>
      <c r="AB138" s="109" t="str">
        <f t="shared" si="28"/>
        <v/>
      </c>
      <c r="AC138" s="193" t="str">
        <f t="shared" si="29"/>
        <v xml:space="preserve"> </v>
      </c>
      <c r="AD138" s="194" t="str">
        <f t="shared" si="30"/>
        <v xml:space="preserve"> </v>
      </c>
      <c r="AE138" s="195" t="str">
        <f t="shared" si="31"/>
        <v xml:space="preserve"> </v>
      </c>
      <c r="AF138" s="196"/>
      <c r="AG138" s="106" t="str">
        <f t="shared" si="23"/>
        <v>ok</v>
      </c>
      <c r="AH138" s="196"/>
      <c r="AI138" s="197" t="s">
        <v>413</v>
      </c>
      <c r="AJ138" s="197" t="s">
        <v>412</v>
      </c>
      <c r="AK138" s="198"/>
      <c r="AL138" s="198" t="s">
        <v>53</v>
      </c>
      <c r="AM138" s="198" t="s">
        <v>998</v>
      </c>
      <c r="AN138" s="198" t="s">
        <v>415</v>
      </c>
      <c r="AO138" s="197" t="s">
        <v>1362</v>
      </c>
      <c r="AP138" s="198" t="s">
        <v>1364</v>
      </c>
      <c r="AQ138" s="198">
        <v>22872063</v>
      </c>
      <c r="AR138" s="198" t="s">
        <v>90</v>
      </c>
      <c r="AS138" s="198" t="s">
        <v>416</v>
      </c>
    </row>
    <row r="139" spans="1:45" ht="22.5" customHeight="1" x14ac:dyDescent="0.25">
      <c r="A139" s="111"/>
      <c r="B139" s="102">
        <v>135</v>
      </c>
      <c r="C139" s="178" t="s">
        <v>1860</v>
      </c>
      <c r="D139" s="111" t="s">
        <v>960</v>
      </c>
      <c r="E139" s="179">
        <v>12</v>
      </c>
      <c r="F139" s="178" t="s">
        <v>1952</v>
      </c>
      <c r="G139" s="178" t="s">
        <v>62</v>
      </c>
      <c r="H139" s="179">
        <v>45</v>
      </c>
      <c r="I139" s="179">
        <v>31</v>
      </c>
      <c r="J139" s="179">
        <v>36</v>
      </c>
      <c r="K139" s="179">
        <v>31</v>
      </c>
      <c r="L139" s="179">
        <v>32</v>
      </c>
      <c r="M139" s="179">
        <v>30</v>
      </c>
      <c r="N139" s="179">
        <v>205</v>
      </c>
      <c r="O139" s="109">
        <v>5</v>
      </c>
      <c r="P139" s="100"/>
      <c r="Q139" s="190"/>
      <c r="R139" s="190">
        <f t="shared" si="24"/>
        <v>0</v>
      </c>
      <c r="S139" s="190"/>
      <c r="T139" s="190"/>
      <c r="U139" s="109">
        <f t="shared" si="25"/>
        <v>0</v>
      </c>
      <c r="V139" s="190"/>
      <c r="W139" s="190"/>
      <c r="X139" s="190">
        <f t="shared" si="26"/>
        <v>0</v>
      </c>
      <c r="Y139" s="191"/>
      <c r="Z139" s="192"/>
      <c r="AA139" s="110" t="str">
        <f t="shared" si="27"/>
        <v/>
      </c>
      <c r="AB139" s="109" t="str">
        <f t="shared" si="28"/>
        <v/>
      </c>
      <c r="AC139" s="193" t="str">
        <f t="shared" si="29"/>
        <v xml:space="preserve"> </v>
      </c>
      <c r="AD139" s="194" t="str">
        <f t="shared" si="30"/>
        <v xml:space="preserve"> </v>
      </c>
      <c r="AE139" s="195" t="str">
        <f t="shared" si="31"/>
        <v xml:space="preserve"> </v>
      </c>
      <c r="AF139" s="196"/>
      <c r="AG139" s="106" t="str">
        <f t="shared" si="23"/>
        <v>ok</v>
      </c>
      <c r="AH139" s="196"/>
      <c r="AI139" s="197" t="s">
        <v>1365</v>
      </c>
      <c r="AJ139" s="197" t="s">
        <v>1860</v>
      </c>
      <c r="AK139" s="198"/>
      <c r="AL139" s="198" t="s">
        <v>53</v>
      </c>
      <c r="AM139" s="198" t="s">
        <v>1366</v>
      </c>
      <c r="AN139" s="198" t="s">
        <v>359</v>
      </c>
      <c r="AO139" s="197" t="s">
        <v>1367</v>
      </c>
      <c r="AP139" s="198" t="s">
        <v>1368</v>
      </c>
      <c r="AQ139" s="198">
        <v>25936037</v>
      </c>
      <c r="AR139" s="198" t="s">
        <v>62</v>
      </c>
      <c r="AS139" s="198" t="s">
        <v>360</v>
      </c>
    </row>
    <row r="140" spans="1:45" ht="22.5" customHeight="1" x14ac:dyDescent="0.25">
      <c r="A140" s="105"/>
      <c r="B140" s="102">
        <v>136</v>
      </c>
      <c r="C140" s="178" t="s">
        <v>1861</v>
      </c>
      <c r="D140" s="111" t="s">
        <v>960</v>
      </c>
      <c r="E140" s="179">
        <v>10</v>
      </c>
      <c r="F140" s="178" t="s">
        <v>1952</v>
      </c>
      <c r="G140" s="178" t="s">
        <v>62</v>
      </c>
      <c r="H140" s="179">
        <v>24</v>
      </c>
      <c r="I140" s="179">
        <v>32</v>
      </c>
      <c r="J140" s="179">
        <v>33</v>
      </c>
      <c r="K140" s="179">
        <v>38</v>
      </c>
      <c r="L140" s="179">
        <v>33</v>
      </c>
      <c r="M140" s="179">
        <v>23</v>
      </c>
      <c r="N140" s="179">
        <v>183</v>
      </c>
      <c r="O140" s="109">
        <v>5</v>
      </c>
      <c r="P140" s="100"/>
      <c r="Q140" s="190"/>
      <c r="R140" s="190">
        <f t="shared" si="24"/>
        <v>0</v>
      </c>
      <c r="S140" s="190"/>
      <c r="T140" s="190"/>
      <c r="U140" s="109">
        <f t="shared" si="25"/>
        <v>0</v>
      </c>
      <c r="V140" s="190"/>
      <c r="W140" s="190"/>
      <c r="X140" s="190">
        <f t="shared" si="26"/>
        <v>0</v>
      </c>
      <c r="Y140" s="191"/>
      <c r="Z140" s="192"/>
      <c r="AA140" s="110" t="str">
        <f t="shared" si="27"/>
        <v/>
      </c>
      <c r="AB140" s="109" t="str">
        <f t="shared" si="28"/>
        <v/>
      </c>
      <c r="AC140" s="193" t="str">
        <f t="shared" si="29"/>
        <v xml:space="preserve"> </v>
      </c>
      <c r="AD140" s="194" t="str">
        <f t="shared" si="30"/>
        <v xml:space="preserve"> </v>
      </c>
      <c r="AE140" s="195" t="str">
        <f t="shared" si="31"/>
        <v xml:space="preserve"> </v>
      </c>
      <c r="AF140" s="196"/>
      <c r="AG140" s="106" t="str">
        <f t="shared" si="23"/>
        <v>ok</v>
      </c>
      <c r="AH140" s="196"/>
      <c r="AI140" s="197" t="s">
        <v>1369</v>
      </c>
      <c r="AJ140" s="197" t="s">
        <v>1861</v>
      </c>
      <c r="AK140" s="198"/>
      <c r="AL140" s="198"/>
      <c r="AM140" s="198" t="s">
        <v>1370</v>
      </c>
      <c r="AN140" s="198" t="s">
        <v>1371</v>
      </c>
      <c r="AO140" s="197" t="s">
        <v>1372</v>
      </c>
      <c r="AP140" s="198" t="s">
        <v>1373</v>
      </c>
      <c r="AQ140" s="198">
        <v>25821744</v>
      </c>
      <c r="AR140" s="198" t="s">
        <v>62</v>
      </c>
      <c r="AS140" s="198" t="s">
        <v>77</v>
      </c>
    </row>
    <row r="141" spans="1:45" ht="22.5" customHeight="1" x14ac:dyDescent="0.25">
      <c r="A141" s="111"/>
      <c r="B141" s="102">
        <v>137</v>
      </c>
      <c r="C141" s="178" t="s">
        <v>1995</v>
      </c>
      <c r="D141" s="111" t="s">
        <v>960</v>
      </c>
      <c r="E141" s="179">
        <v>11</v>
      </c>
      <c r="F141" s="178" t="s">
        <v>1952</v>
      </c>
      <c r="G141" s="178" t="s">
        <v>72</v>
      </c>
      <c r="H141" s="179">
        <v>37</v>
      </c>
      <c r="I141" s="179">
        <v>21</v>
      </c>
      <c r="J141" s="179">
        <v>31</v>
      </c>
      <c r="K141" s="179">
        <v>41</v>
      </c>
      <c r="L141" s="179">
        <v>29</v>
      </c>
      <c r="M141" s="179">
        <v>34</v>
      </c>
      <c r="N141" s="179">
        <v>193</v>
      </c>
      <c r="O141" s="109">
        <v>5</v>
      </c>
      <c r="P141" s="100"/>
      <c r="Q141" s="190"/>
      <c r="R141" s="190">
        <f t="shared" si="24"/>
        <v>0</v>
      </c>
      <c r="S141" s="190"/>
      <c r="T141" s="190"/>
      <c r="U141" s="109">
        <f t="shared" si="25"/>
        <v>0</v>
      </c>
      <c r="V141" s="190"/>
      <c r="W141" s="190"/>
      <c r="X141" s="190">
        <f t="shared" si="26"/>
        <v>0</v>
      </c>
      <c r="Y141" s="191"/>
      <c r="Z141" s="192"/>
      <c r="AA141" s="110" t="str">
        <f t="shared" si="27"/>
        <v/>
      </c>
      <c r="AB141" s="109" t="str">
        <f t="shared" si="28"/>
        <v/>
      </c>
      <c r="AC141" s="193" t="str">
        <f t="shared" si="29"/>
        <v xml:space="preserve"> </v>
      </c>
      <c r="AD141" s="194" t="str">
        <f t="shared" si="30"/>
        <v xml:space="preserve"> </v>
      </c>
      <c r="AE141" s="195" t="str">
        <f t="shared" si="31"/>
        <v xml:space="preserve"> </v>
      </c>
      <c r="AF141" s="196"/>
      <c r="AG141" s="106" t="str">
        <f t="shared" si="23"/>
        <v>ok</v>
      </c>
      <c r="AH141" s="196"/>
      <c r="AI141" s="197" t="s">
        <v>1374</v>
      </c>
      <c r="AJ141" s="197" t="s">
        <v>1995</v>
      </c>
      <c r="AK141" s="198"/>
      <c r="AL141" s="198"/>
      <c r="AM141" s="198" t="s">
        <v>2097</v>
      </c>
      <c r="AN141" s="198" t="s">
        <v>79</v>
      </c>
      <c r="AO141" s="197" t="s">
        <v>1375</v>
      </c>
      <c r="AP141" s="198" t="s">
        <v>1376</v>
      </c>
      <c r="AQ141" s="198">
        <v>26923220</v>
      </c>
      <c r="AR141" s="198" t="s">
        <v>72</v>
      </c>
      <c r="AS141" s="198" t="s">
        <v>80</v>
      </c>
    </row>
    <row r="142" spans="1:45" ht="22.5" customHeight="1" x14ac:dyDescent="0.25">
      <c r="A142" s="105"/>
      <c r="B142" s="102">
        <v>138</v>
      </c>
      <c r="C142" s="178" t="s">
        <v>753</v>
      </c>
      <c r="D142" s="111" t="s">
        <v>960</v>
      </c>
      <c r="E142" s="179">
        <v>3</v>
      </c>
      <c r="F142" s="178" t="s">
        <v>1952</v>
      </c>
      <c r="G142" s="178" t="s">
        <v>90</v>
      </c>
      <c r="H142" s="179">
        <v>6</v>
      </c>
      <c r="I142" s="179">
        <v>4</v>
      </c>
      <c r="J142" s="179">
        <v>6</v>
      </c>
      <c r="K142" s="179">
        <v>8</v>
      </c>
      <c r="L142" s="179">
        <v>9</v>
      </c>
      <c r="M142" s="179">
        <v>10</v>
      </c>
      <c r="N142" s="179">
        <v>43</v>
      </c>
      <c r="O142" s="109">
        <v>3</v>
      </c>
      <c r="P142" s="100"/>
      <c r="Q142" s="190"/>
      <c r="R142" s="190">
        <f t="shared" si="24"/>
        <v>0</v>
      </c>
      <c r="S142" s="190"/>
      <c r="T142" s="190"/>
      <c r="U142" s="109">
        <f t="shared" si="25"/>
        <v>0</v>
      </c>
      <c r="V142" s="190"/>
      <c r="W142" s="190"/>
      <c r="X142" s="190">
        <f t="shared" si="26"/>
        <v>0</v>
      </c>
      <c r="Y142" s="191"/>
      <c r="Z142" s="192"/>
      <c r="AA142" s="110" t="str">
        <f t="shared" si="27"/>
        <v/>
      </c>
      <c r="AB142" s="109" t="str">
        <f t="shared" si="28"/>
        <v/>
      </c>
      <c r="AC142" s="193" t="str">
        <f t="shared" si="29"/>
        <v xml:space="preserve"> </v>
      </c>
      <c r="AD142" s="194" t="str">
        <f t="shared" si="30"/>
        <v xml:space="preserve"> </v>
      </c>
      <c r="AE142" s="195" t="str">
        <f t="shared" si="31"/>
        <v xml:space="preserve"> </v>
      </c>
      <c r="AF142" s="196"/>
      <c r="AG142" s="106" t="str">
        <f t="shared" si="23"/>
        <v>ok</v>
      </c>
      <c r="AH142" s="196"/>
      <c r="AI142" s="197" t="s">
        <v>754</v>
      </c>
      <c r="AJ142" s="197" t="s">
        <v>753</v>
      </c>
      <c r="AK142" s="198"/>
      <c r="AL142" s="198" t="s">
        <v>53</v>
      </c>
      <c r="AM142" s="198" t="s">
        <v>1862</v>
      </c>
      <c r="AN142" s="198" t="s">
        <v>756</v>
      </c>
      <c r="AO142" s="197" t="s">
        <v>1377</v>
      </c>
      <c r="AP142" s="198" t="s">
        <v>1378</v>
      </c>
      <c r="AQ142" s="198">
        <v>22870574</v>
      </c>
      <c r="AR142" s="198" t="s">
        <v>90</v>
      </c>
      <c r="AS142" s="198" t="s">
        <v>757</v>
      </c>
    </row>
    <row r="143" spans="1:45" ht="22.5" customHeight="1" x14ac:dyDescent="0.25">
      <c r="A143" s="111"/>
      <c r="B143" s="102">
        <v>139</v>
      </c>
      <c r="C143" s="178" t="s">
        <v>508</v>
      </c>
      <c r="D143" s="111" t="s">
        <v>960</v>
      </c>
      <c r="E143" s="179">
        <v>7</v>
      </c>
      <c r="F143" s="178" t="s">
        <v>1952</v>
      </c>
      <c r="G143" s="178" t="s">
        <v>75</v>
      </c>
      <c r="H143" s="179">
        <v>18</v>
      </c>
      <c r="I143" s="179">
        <v>28</v>
      </c>
      <c r="J143" s="179">
        <v>22</v>
      </c>
      <c r="K143" s="179">
        <v>23</v>
      </c>
      <c r="L143" s="179">
        <v>11</v>
      </c>
      <c r="M143" s="179">
        <v>24</v>
      </c>
      <c r="N143" s="179">
        <v>126</v>
      </c>
      <c r="O143" s="109">
        <v>3</v>
      </c>
      <c r="P143" s="100"/>
      <c r="Q143" s="190"/>
      <c r="R143" s="190">
        <f t="shared" si="24"/>
        <v>0</v>
      </c>
      <c r="S143" s="190"/>
      <c r="T143" s="190"/>
      <c r="U143" s="109">
        <f t="shared" si="25"/>
        <v>0</v>
      </c>
      <c r="V143" s="190"/>
      <c r="W143" s="190"/>
      <c r="X143" s="190">
        <f t="shared" si="26"/>
        <v>0</v>
      </c>
      <c r="Y143" s="191"/>
      <c r="Z143" s="192"/>
      <c r="AA143" s="110" t="str">
        <f t="shared" si="27"/>
        <v/>
      </c>
      <c r="AB143" s="109" t="str">
        <f t="shared" si="28"/>
        <v/>
      </c>
      <c r="AC143" s="193" t="str">
        <f t="shared" si="29"/>
        <v xml:space="preserve"> </v>
      </c>
      <c r="AD143" s="194" t="str">
        <f t="shared" si="30"/>
        <v xml:space="preserve"> </v>
      </c>
      <c r="AE143" s="195" t="str">
        <f t="shared" si="31"/>
        <v xml:space="preserve"> </v>
      </c>
      <c r="AF143" s="196"/>
      <c r="AG143" s="106" t="str">
        <f t="shared" ref="AG143:AG211" si="32">IF(X143&gt;U143+R143,"lathos","ok")</f>
        <v>ok</v>
      </c>
      <c r="AH143" s="196"/>
      <c r="AI143" s="197" t="s">
        <v>509</v>
      </c>
      <c r="AJ143" s="197" t="s">
        <v>508</v>
      </c>
      <c r="AK143" s="198"/>
      <c r="AL143" s="198" t="s">
        <v>53</v>
      </c>
      <c r="AM143" s="198" t="s">
        <v>510</v>
      </c>
      <c r="AN143" s="198" t="s">
        <v>1863</v>
      </c>
      <c r="AO143" s="197" t="s">
        <v>1379</v>
      </c>
      <c r="AP143" s="198" t="s">
        <v>1380</v>
      </c>
      <c r="AQ143" s="198">
        <v>22870450</v>
      </c>
      <c r="AR143" s="198" t="s">
        <v>75</v>
      </c>
      <c r="AS143" s="198" t="s">
        <v>511</v>
      </c>
    </row>
    <row r="144" spans="1:45" ht="22.5" customHeight="1" x14ac:dyDescent="0.25">
      <c r="A144" s="105"/>
      <c r="B144" s="102">
        <v>140</v>
      </c>
      <c r="C144" s="178" t="s">
        <v>1996</v>
      </c>
      <c r="D144" s="111" t="s">
        <v>960</v>
      </c>
      <c r="E144" s="179">
        <v>3</v>
      </c>
      <c r="F144" s="178" t="s">
        <v>1952</v>
      </c>
      <c r="G144" s="178" t="s">
        <v>72</v>
      </c>
      <c r="H144" s="179">
        <v>6</v>
      </c>
      <c r="I144" s="179">
        <v>8</v>
      </c>
      <c r="J144" s="179">
        <v>7</v>
      </c>
      <c r="K144" s="179">
        <v>4</v>
      </c>
      <c r="L144" s="179">
        <v>2</v>
      </c>
      <c r="M144" s="179">
        <v>5</v>
      </c>
      <c r="N144" s="179">
        <v>32</v>
      </c>
      <c r="O144" s="109">
        <v>3</v>
      </c>
      <c r="P144" s="100"/>
      <c r="Q144" s="190"/>
      <c r="R144" s="190">
        <f t="shared" si="24"/>
        <v>0</v>
      </c>
      <c r="S144" s="190"/>
      <c r="T144" s="190"/>
      <c r="U144" s="109">
        <f t="shared" si="25"/>
        <v>0</v>
      </c>
      <c r="V144" s="190"/>
      <c r="W144" s="190"/>
      <c r="X144" s="190">
        <f t="shared" si="26"/>
        <v>0</v>
      </c>
      <c r="Y144" s="191"/>
      <c r="Z144" s="192"/>
      <c r="AA144" s="110" t="str">
        <f t="shared" si="27"/>
        <v/>
      </c>
      <c r="AB144" s="109" t="str">
        <f t="shared" si="28"/>
        <v/>
      </c>
      <c r="AC144" s="193" t="str">
        <f t="shared" si="29"/>
        <v xml:space="preserve"> </v>
      </c>
      <c r="AD144" s="194" t="str">
        <f t="shared" si="30"/>
        <v xml:space="preserve"> </v>
      </c>
      <c r="AE144" s="195" t="str">
        <f t="shared" si="31"/>
        <v xml:space="preserve"> </v>
      </c>
      <c r="AF144" s="196"/>
      <c r="AG144" s="106" t="str">
        <f t="shared" si="32"/>
        <v>ok</v>
      </c>
      <c r="AH144" s="196"/>
      <c r="AI144" s="197" t="s">
        <v>1381</v>
      </c>
      <c r="AJ144" s="197" t="s">
        <v>1996</v>
      </c>
      <c r="AK144" s="198"/>
      <c r="AL144" s="198"/>
      <c r="AM144" s="198" t="s">
        <v>860</v>
      </c>
      <c r="AN144" s="198" t="s">
        <v>1864</v>
      </c>
      <c r="AO144" s="197" t="s">
        <v>84</v>
      </c>
      <c r="AP144" s="198" t="s">
        <v>1382</v>
      </c>
      <c r="AQ144" s="198">
        <v>26432359</v>
      </c>
      <c r="AR144" s="198" t="s">
        <v>72</v>
      </c>
      <c r="AS144" s="198" t="s">
        <v>85</v>
      </c>
    </row>
    <row r="145" spans="1:45" ht="22.5" customHeight="1" x14ac:dyDescent="0.25">
      <c r="A145" s="111"/>
      <c r="B145" s="102">
        <v>141</v>
      </c>
      <c r="C145" s="185" t="s">
        <v>1997</v>
      </c>
      <c r="D145" s="111" t="s">
        <v>960</v>
      </c>
      <c r="E145" s="179">
        <v>6</v>
      </c>
      <c r="F145" s="178" t="s">
        <v>1952</v>
      </c>
      <c r="G145" s="178" t="s">
        <v>75</v>
      </c>
      <c r="H145" s="179">
        <v>20</v>
      </c>
      <c r="I145" s="179">
        <v>22</v>
      </c>
      <c r="J145" s="179">
        <v>10</v>
      </c>
      <c r="K145" s="179">
        <v>18</v>
      </c>
      <c r="L145" s="179">
        <v>15</v>
      </c>
      <c r="M145" s="179">
        <v>15</v>
      </c>
      <c r="N145" s="179">
        <v>100</v>
      </c>
      <c r="O145" s="109">
        <v>3</v>
      </c>
      <c r="P145" s="100"/>
      <c r="Q145" s="190"/>
      <c r="R145" s="190">
        <f t="shared" si="24"/>
        <v>0</v>
      </c>
      <c r="S145" s="190"/>
      <c r="T145" s="190"/>
      <c r="U145" s="109">
        <f t="shared" si="25"/>
        <v>0</v>
      </c>
      <c r="V145" s="190"/>
      <c r="W145" s="190"/>
      <c r="X145" s="190">
        <f t="shared" si="26"/>
        <v>0</v>
      </c>
      <c r="Y145" s="191"/>
      <c r="Z145" s="192"/>
      <c r="AA145" s="110" t="str">
        <f t="shared" si="27"/>
        <v/>
      </c>
      <c r="AB145" s="109" t="str">
        <f t="shared" si="28"/>
        <v/>
      </c>
      <c r="AC145" s="193" t="str">
        <f t="shared" si="29"/>
        <v xml:space="preserve"> </v>
      </c>
      <c r="AD145" s="194" t="str">
        <f t="shared" si="30"/>
        <v xml:space="preserve"> </v>
      </c>
      <c r="AE145" s="195" t="str">
        <f t="shared" si="31"/>
        <v xml:space="preserve"> </v>
      </c>
      <c r="AF145" s="196"/>
      <c r="AG145" s="106" t="str">
        <f t="shared" si="32"/>
        <v>ok</v>
      </c>
      <c r="AH145" s="196"/>
      <c r="AI145" s="197" t="s">
        <v>1865</v>
      </c>
      <c r="AJ145" s="197" t="s">
        <v>1997</v>
      </c>
      <c r="AK145" s="198"/>
      <c r="AL145" s="198" t="s">
        <v>53</v>
      </c>
      <c r="AM145" s="198" t="s">
        <v>1383</v>
      </c>
      <c r="AN145" s="198" t="s">
        <v>1187</v>
      </c>
      <c r="AO145" s="197" t="s">
        <v>1384</v>
      </c>
      <c r="AP145" s="198" t="s">
        <v>1385</v>
      </c>
      <c r="AQ145" s="198">
        <v>24323065</v>
      </c>
      <c r="AR145" s="198" t="s">
        <v>75</v>
      </c>
      <c r="AS145" s="198" t="s">
        <v>578</v>
      </c>
    </row>
    <row r="146" spans="1:45" ht="22.5" customHeight="1" x14ac:dyDescent="0.25">
      <c r="A146" s="105"/>
      <c r="B146" s="102">
        <v>142</v>
      </c>
      <c r="C146" s="178" t="s">
        <v>1998</v>
      </c>
      <c r="D146" s="111" t="s">
        <v>960</v>
      </c>
      <c r="E146" s="179">
        <v>5</v>
      </c>
      <c r="F146" s="178" t="s">
        <v>1952</v>
      </c>
      <c r="G146" s="178" t="s">
        <v>62</v>
      </c>
      <c r="H146" s="179">
        <v>16</v>
      </c>
      <c r="I146" s="179">
        <v>12</v>
      </c>
      <c r="J146" s="179">
        <v>8</v>
      </c>
      <c r="K146" s="179">
        <v>10</v>
      </c>
      <c r="L146" s="179">
        <v>16</v>
      </c>
      <c r="M146" s="179">
        <v>7</v>
      </c>
      <c r="N146" s="179">
        <v>69</v>
      </c>
      <c r="O146" s="109">
        <v>3</v>
      </c>
      <c r="P146" s="100"/>
      <c r="Q146" s="190"/>
      <c r="R146" s="190">
        <f t="shared" si="24"/>
        <v>0</v>
      </c>
      <c r="S146" s="190"/>
      <c r="T146" s="190"/>
      <c r="U146" s="109">
        <f t="shared" si="25"/>
        <v>0</v>
      </c>
      <c r="V146" s="190"/>
      <c r="W146" s="190"/>
      <c r="X146" s="190">
        <f t="shared" si="26"/>
        <v>0</v>
      </c>
      <c r="Y146" s="191"/>
      <c r="Z146" s="192"/>
      <c r="AA146" s="110" t="str">
        <f t="shared" si="27"/>
        <v/>
      </c>
      <c r="AB146" s="109" t="str">
        <f t="shared" si="28"/>
        <v/>
      </c>
      <c r="AC146" s="193" t="str">
        <f t="shared" si="29"/>
        <v xml:space="preserve"> </v>
      </c>
      <c r="AD146" s="194" t="str">
        <f t="shared" si="30"/>
        <v xml:space="preserve"> </v>
      </c>
      <c r="AE146" s="195" t="str">
        <f t="shared" si="31"/>
        <v xml:space="preserve"> </v>
      </c>
      <c r="AF146" s="196"/>
      <c r="AG146" s="106" t="str">
        <f t="shared" si="32"/>
        <v>ok</v>
      </c>
      <c r="AH146" s="196"/>
      <c r="AI146" s="197" t="s">
        <v>1866</v>
      </c>
      <c r="AJ146" s="197" t="s">
        <v>1998</v>
      </c>
      <c r="AK146" s="198"/>
      <c r="AL146" s="198"/>
      <c r="AM146" s="198" t="s">
        <v>1867</v>
      </c>
      <c r="AN146" s="198" t="s">
        <v>468</v>
      </c>
      <c r="AO146" s="197" t="s">
        <v>1386</v>
      </c>
      <c r="AP146" s="198" t="s">
        <v>1387</v>
      </c>
      <c r="AQ146" s="198">
        <v>25813230</v>
      </c>
      <c r="AR146" s="198" t="s">
        <v>62</v>
      </c>
      <c r="AS146" s="198" t="s">
        <v>469</v>
      </c>
    </row>
    <row r="147" spans="1:45" ht="22.5" customHeight="1" x14ac:dyDescent="0.25">
      <c r="A147" s="111"/>
      <c r="B147" s="102">
        <v>143</v>
      </c>
      <c r="C147" s="178" t="s">
        <v>202</v>
      </c>
      <c r="D147" s="111" t="s">
        <v>960</v>
      </c>
      <c r="E147" s="179">
        <v>17</v>
      </c>
      <c r="F147" s="178" t="s">
        <v>1955</v>
      </c>
      <c r="G147" s="178" t="s">
        <v>90</v>
      </c>
      <c r="H147" s="179">
        <v>54</v>
      </c>
      <c r="I147" s="179">
        <v>64</v>
      </c>
      <c r="J147" s="179">
        <v>55</v>
      </c>
      <c r="K147" s="179">
        <v>49</v>
      </c>
      <c r="L147" s="179">
        <v>62</v>
      </c>
      <c r="M147" s="179">
        <v>69</v>
      </c>
      <c r="N147" s="179">
        <v>353</v>
      </c>
      <c r="O147" s="109">
        <v>7</v>
      </c>
      <c r="P147" s="100"/>
      <c r="Q147" s="190"/>
      <c r="R147" s="190">
        <f t="shared" si="24"/>
        <v>0</v>
      </c>
      <c r="S147" s="190"/>
      <c r="T147" s="190"/>
      <c r="U147" s="109">
        <f t="shared" si="25"/>
        <v>0</v>
      </c>
      <c r="V147" s="190"/>
      <c r="W147" s="190"/>
      <c r="X147" s="190">
        <f t="shared" si="26"/>
        <v>0</v>
      </c>
      <c r="Y147" s="191"/>
      <c r="Z147" s="192"/>
      <c r="AA147" s="110" t="str">
        <f t="shared" si="27"/>
        <v/>
      </c>
      <c r="AB147" s="109" t="str">
        <f t="shared" si="28"/>
        <v/>
      </c>
      <c r="AC147" s="193" t="str">
        <f t="shared" si="29"/>
        <v xml:space="preserve"> </v>
      </c>
      <c r="AD147" s="194" t="str">
        <f t="shared" si="30"/>
        <v xml:space="preserve"> </v>
      </c>
      <c r="AE147" s="195" t="str">
        <f t="shared" si="31"/>
        <v xml:space="preserve"> </v>
      </c>
      <c r="AF147" s="196"/>
      <c r="AG147" s="106" t="str">
        <f t="shared" si="32"/>
        <v>ok</v>
      </c>
      <c r="AH147" s="196"/>
      <c r="AI147" s="197" t="s">
        <v>203</v>
      </c>
      <c r="AJ147" s="197" t="s">
        <v>202</v>
      </c>
      <c r="AK147" s="198"/>
      <c r="AL147" s="198"/>
      <c r="AM147" s="198" t="s">
        <v>2098</v>
      </c>
      <c r="AN147" s="198" t="s">
        <v>1388</v>
      </c>
      <c r="AO147" s="197" t="s">
        <v>204</v>
      </c>
      <c r="AP147" s="198" t="s">
        <v>1389</v>
      </c>
      <c r="AQ147" s="198">
        <v>22320517</v>
      </c>
      <c r="AR147" s="198" t="s">
        <v>90</v>
      </c>
      <c r="AS147" s="198" t="s">
        <v>205</v>
      </c>
    </row>
    <row r="148" spans="1:45" ht="22.5" customHeight="1" x14ac:dyDescent="0.25">
      <c r="A148" s="105"/>
      <c r="B148" s="102">
        <v>144</v>
      </c>
      <c r="C148" s="178" t="s">
        <v>406</v>
      </c>
      <c r="D148" s="111" t="s">
        <v>960</v>
      </c>
      <c r="E148" s="179">
        <v>6</v>
      </c>
      <c r="F148" s="178" t="s">
        <v>1952</v>
      </c>
      <c r="G148" s="178" t="s">
        <v>90</v>
      </c>
      <c r="H148" s="179">
        <v>0</v>
      </c>
      <c r="I148" s="179">
        <v>0</v>
      </c>
      <c r="J148" s="179">
        <v>0</v>
      </c>
      <c r="K148" s="179">
        <v>47</v>
      </c>
      <c r="L148" s="179">
        <v>50</v>
      </c>
      <c r="M148" s="179">
        <v>49</v>
      </c>
      <c r="N148" s="179">
        <v>146</v>
      </c>
      <c r="O148" s="109">
        <v>5</v>
      </c>
      <c r="P148" s="100"/>
      <c r="Q148" s="190"/>
      <c r="R148" s="190">
        <f t="shared" si="24"/>
        <v>0</v>
      </c>
      <c r="S148" s="190"/>
      <c r="T148" s="190"/>
      <c r="U148" s="109">
        <f t="shared" si="25"/>
        <v>0</v>
      </c>
      <c r="V148" s="190"/>
      <c r="W148" s="190"/>
      <c r="X148" s="190">
        <f t="shared" si="26"/>
        <v>0</v>
      </c>
      <c r="Y148" s="191"/>
      <c r="Z148" s="192"/>
      <c r="AA148" s="110" t="str">
        <f t="shared" si="27"/>
        <v/>
      </c>
      <c r="AB148" s="109" t="str">
        <f t="shared" si="28"/>
        <v/>
      </c>
      <c r="AC148" s="193" t="str">
        <f t="shared" si="29"/>
        <v xml:space="preserve"> </v>
      </c>
      <c r="AD148" s="194" t="str">
        <f t="shared" si="30"/>
        <v xml:space="preserve"> </v>
      </c>
      <c r="AE148" s="195" t="str">
        <f t="shared" si="31"/>
        <v xml:space="preserve"> </v>
      </c>
      <c r="AF148" s="196"/>
      <c r="AG148" s="106" t="str">
        <f t="shared" si="32"/>
        <v>ok</v>
      </c>
      <c r="AH148" s="196"/>
      <c r="AI148" s="197" t="s">
        <v>407</v>
      </c>
      <c r="AJ148" s="197" t="s">
        <v>406</v>
      </c>
      <c r="AK148" s="198"/>
      <c r="AL148" s="198" t="s">
        <v>53</v>
      </c>
      <c r="AM148" s="198" t="s">
        <v>929</v>
      </c>
      <c r="AN148" s="198" t="s">
        <v>1391</v>
      </c>
      <c r="AO148" s="197" t="s">
        <v>1390</v>
      </c>
      <c r="AP148" s="198" t="s">
        <v>1392</v>
      </c>
      <c r="AQ148" s="198">
        <v>22370815</v>
      </c>
      <c r="AR148" s="198" t="s">
        <v>90</v>
      </c>
      <c r="AS148" s="198" t="s">
        <v>408</v>
      </c>
    </row>
    <row r="149" spans="1:45" ht="22.5" customHeight="1" x14ac:dyDescent="0.25">
      <c r="A149" s="111"/>
      <c r="B149" s="102">
        <v>145</v>
      </c>
      <c r="C149" s="178" t="s">
        <v>758</v>
      </c>
      <c r="D149" s="111" t="s">
        <v>960</v>
      </c>
      <c r="E149" s="179">
        <v>12</v>
      </c>
      <c r="F149" s="178" t="s">
        <v>1952</v>
      </c>
      <c r="G149" s="178" t="s">
        <v>90</v>
      </c>
      <c r="H149" s="179">
        <v>35</v>
      </c>
      <c r="I149" s="179">
        <v>45</v>
      </c>
      <c r="J149" s="179">
        <v>30</v>
      </c>
      <c r="K149" s="179">
        <v>37</v>
      </c>
      <c r="L149" s="179">
        <v>34</v>
      </c>
      <c r="M149" s="179">
        <v>29</v>
      </c>
      <c r="N149" s="179">
        <v>210</v>
      </c>
      <c r="O149" s="109">
        <v>5</v>
      </c>
      <c r="P149" s="100"/>
      <c r="Q149" s="190"/>
      <c r="R149" s="190">
        <f t="shared" si="24"/>
        <v>0</v>
      </c>
      <c r="S149" s="190"/>
      <c r="T149" s="190"/>
      <c r="U149" s="109">
        <f t="shared" si="25"/>
        <v>0</v>
      </c>
      <c r="V149" s="190"/>
      <c r="W149" s="190"/>
      <c r="X149" s="190">
        <f t="shared" si="26"/>
        <v>0</v>
      </c>
      <c r="Y149" s="191"/>
      <c r="Z149" s="192"/>
      <c r="AA149" s="110" t="str">
        <f t="shared" si="27"/>
        <v/>
      </c>
      <c r="AB149" s="109" t="str">
        <f t="shared" si="28"/>
        <v/>
      </c>
      <c r="AC149" s="193" t="str">
        <f t="shared" si="29"/>
        <v xml:space="preserve"> </v>
      </c>
      <c r="AD149" s="194" t="str">
        <f t="shared" si="30"/>
        <v xml:space="preserve"> </v>
      </c>
      <c r="AE149" s="195" t="str">
        <f t="shared" si="31"/>
        <v xml:space="preserve"> </v>
      </c>
      <c r="AF149" s="196"/>
      <c r="AG149" s="106" t="str">
        <f t="shared" si="32"/>
        <v>ok</v>
      </c>
      <c r="AH149" s="196"/>
      <c r="AI149" s="197" t="s">
        <v>759</v>
      </c>
      <c r="AJ149" s="197" t="s">
        <v>758</v>
      </c>
      <c r="AK149" s="198"/>
      <c r="AL149" s="198"/>
      <c r="AM149" s="198" t="s">
        <v>1393</v>
      </c>
      <c r="AN149" s="198" t="s">
        <v>1394</v>
      </c>
      <c r="AO149" s="197" t="s">
        <v>1395</v>
      </c>
      <c r="AP149" s="198" t="s">
        <v>1396</v>
      </c>
      <c r="AQ149" s="198">
        <v>22320035</v>
      </c>
      <c r="AR149" s="198" t="s">
        <v>90</v>
      </c>
      <c r="AS149" s="198" t="s">
        <v>760</v>
      </c>
    </row>
    <row r="150" spans="1:45" ht="22.5" customHeight="1" x14ac:dyDescent="0.25">
      <c r="A150" s="105"/>
      <c r="B150" s="102">
        <v>146</v>
      </c>
      <c r="C150" s="178" t="s">
        <v>761</v>
      </c>
      <c r="D150" s="111" t="s">
        <v>960</v>
      </c>
      <c r="E150" s="179">
        <v>16</v>
      </c>
      <c r="F150" s="178" t="s">
        <v>1952</v>
      </c>
      <c r="G150" s="178" t="s">
        <v>90</v>
      </c>
      <c r="H150" s="179">
        <v>67</v>
      </c>
      <c r="I150" s="179">
        <v>46</v>
      </c>
      <c r="J150" s="179">
        <v>61</v>
      </c>
      <c r="K150" s="179">
        <v>68</v>
      </c>
      <c r="L150" s="179">
        <v>59</v>
      </c>
      <c r="M150" s="179">
        <v>47</v>
      </c>
      <c r="N150" s="179">
        <v>348</v>
      </c>
      <c r="O150" s="109">
        <v>7</v>
      </c>
      <c r="P150" s="100"/>
      <c r="Q150" s="190"/>
      <c r="R150" s="190">
        <f t="shared" si="24"/>
        <v>0</v>
      </c>
      <c r="S150" s="190"/>
      <c r="T150" s="190"/>
      <c r="U150" s="109">
        <f t="shared" si="25"/>
        <v>0</v>
      </c>
      <c r="V150" s="190"/>
      <c r="W150" s="190"/>
      <c r="X150" s="190">
        <f t="shared" si="26"/>
        <v>0</v>
      </c>
      <c r="Y150" s="191"/>
      <c r="Z150" s="192"/>
      <c r="AA150" s="110" t="str">
        <f t="shared" si="27"/>
        <v/>
      </c>
      <c r="AB150" s="109" t="str">
        <f t="shared" si="28"/>
        <v/>
      </c>
      <c r="AC150" s="193" t="str">
        <f t="shared" si="29"/>
        <v xml:space="preserve"> </v>
      </c>
      <c r="AD150" s="194" t="str">
        <f t="shared" si="30"/>
        <v xml:space="preserve"> </v>
      </c>
      <c r="AE150" s="195" t="str">
        <f t="shared" si="31"/>
        <v xml:space="preserve"> </v>
      </c>
      <c r="AF150" s="196"/>
      <c r="AG150" s="106" t="str">
        <f t="shared" si="32"/>
        <v>ok</v>
      </c>
      <c r="AH150" s="196"/>
      <c r="AI150" s="197" t="s">
        <v>762</v>
      </c>
      <c r="AJ150" s="197" t="s">
        <v>761</v>
      </c>
      <c r="AK150" s="198"/>
      <c r="AL150" s="198" t="s">
        <v>53</v>
      </c>
      <c r="AM150" s="198" t="s">
        <v>763</v>
      </c>
      <c r="AN150" s="198" t="s">
        <v>1397</v>
      </c>
      <c r="AO150" s="197" t="s">
        <v>1398</v>
      </c>
      <c r="AP150" s="198" t="s">
        <v>1399</v>
      </c>
      <c r="AQ150" s="198">
        <v>22388010</v>
      </c>
      <c r="AR150" s="198" t="s">
        <v>90</v>
      </c>
      <c r="AS150" s="198" t="s">
        <v>764</v>
      </c>
    </row>
    <row r="151" spans="1:45" ht="22.5" customHeight="1" x14ac:dyDescent="0.25">
      <c r="A151" s="111"/>
      <c r="B151" s="102">
        <v>147</v>
      </c>
      <c r="C151" s="178" t="s">
        <v>765</v>
      </c>
      <c r="D151" s="111" t="s">
        <v>960</v>
      </c>
      <c r="E151" s="179">
        <v>12</v>
      </c>
      <c r="F151" s="178" t="s">
        <v>1952</v>
      </c>
      <c r="G151" s="178" t="s">
        <v>90</v>
      </c>
      <c r="H151" s="179">
        <v>40</v>
      </c>
      <c r="I151" s="179">
        <v>48</v>
      </c>
      <c r="J151" s="179">
        <v>37</v>
      </c>
      <c r="K151" s="179">
        <v>43</v>
      </c>
      <c r="L151" s="179">
        <v>43</v>
      </c>
      <c r="M151" s="179">
        <v>44</v>
      </c>
      <c r="N151" s="179">
        <v>255</v>
      </c>
      <c r="O151" s="109">
        <v>5</v>
      </c>
      <c r="P151" s="100"/>
      <c r="Q151" s="190"/>
      <c r="R151" s="190">
        <f t="shared" si="24"/>
        <v>0</v>
      </c>
      <c r="S151" s="190"/>
      <c r="T151" s="190"/>
      <c r="U151" s="109">
        <f t="shared" si="25"/>
        <v>0</v>
      </c>
      <c r="V151" s="190"/>
      <c r="W151" s="190"/>
      <c r="X151" s="190">
        <f t="shared" si="26"/>
        <v>0</v>
      </c>
      <c r="Y151" s="191"/>
      <c r="Z151" s="192"/>
      <c r="AA151" s="110" t="str">
        <f t="shared" si="27"/>
        <v/>
      </c>
      <c r="AB151" s="109" t="str">
        <f t="shared" si="28"/>
        <v/>
      </c>
      <c r="AC151" s="193" t="str">
        <f t="shared" si="29"/>
        <v xml:space="preserve"> </v>
      </c>
      <c r="AD151" s="194" t="str">
        <f t="shared" si="30"/>
        <v xml:space="preserve"> </v>
      </c>
      <c r="AE151" s="195" t="str">
        <f t="shared" si="31"/>
        <v xml:space="preserve"> </v>
      </c>
      <c r="AF151" s="196"/>
      <c r="AG151" s="106" t="str">
        <f t="shared" si="32"/>
        <v>ok</v>
      </c>
      <c r="AH151" s="196"/>
      <c r="AI151" s="197" t="s">
        <v>766</v>
      </c>
      <c r="AJ151" s="197" t="s">
        <v>765</v>
      </c>
      <c r="AK151" s="198"/>
      <c r="AL151" s="198"/>
      <c r="AM151" s="198" t="s">
        <v>800</v>
      </c>
      <c r="AN151" s="198" t="s">
        <v>1401</v>
      </c>
      <c r="AO151" s="197" t="s">
        <v>1402</v>
      </c>
      <c r="AP151" s="198" t="s">
        <v>1403</v>
      </c>
      <c r="AQ151" s="198">
        <v>22370431</v>
      </c>
      <c r="AR151" s="198" t="s">
        <v>90</v>
      </c>
      <c r="AS151" s="198" t="s">
        <v>767</v>
      </c>
    </row>
    <row r="152" spans="1:45" ht="22.5" customHeight="1" x14ac:dyDescent="0.25">
      <c r="A152" s="105"/>
      <c r="B152" s="102">
        <v>148</v>
      </c>
      <c r="C152" s="178" t="s">
        <v>217</v>
      </c>
      <c r="D152" s="111" t="s">
        <v>960</v>
      </c>
      <c r="E152" s="179">
        <v>18</v>
      </c>
      <c r="F152" s="178" t="s">
        <v>1952</v>
      </c>
      <c r="G152" s="178" t="s">
        <v>90</v>
      </c>
      <c r="H152" s="179">
        <v>58</v>
      </c>
      <c r="I152" s="179">
        <v>58</v>
      </c>
      <c r="J152" s="179">
        <v>65</v>
      </c>
      <c r="K152" s="179">
        <v>72</v>
      </c>
      <c r="L152" s="179">
        <v>71</v>
      </c>
      <c r="M152" s="179">
        <v>68</v>
      </c>
      <c r="N152" s="179">
        <v>392</v>
      </c>
      <c r="O152" s="109">
        <v>7</v>
      </c>
      <c r="P152" s="100"/>
      <c r="Q152" s="190"/>
      <c r="R152" s="190">
        <f t="shared" si="24"/>
        <v>0</v>
      </c>
      <c r="S152" s="190"/>
      <c r="T152" s="190"/>
      <c r="U152" s="109">
        <f t="shared" si="25"/>
        <v>0</v>
      </c>
      <c r="V152" s="190"/>
      <c r="W152" s="190"/>
      <c r="X152" s="190">
        <f t="shared" si="26"/>
        <v>0</v>
      </c>
      <c r="Y152" s="191"/>
      <c r="Z152" s="192"/>
      <c r="AA152" s="110" t="str">
        <f t="shared" si="27"/>
        <v/>
      </c>
      <c r="AB152" s="109" t="str">
        <f t="shared" si="28"/>
        <v/>
      </c>
      <c r="AC152" s="193" t="str">
        <f t="shared" si="29"/>
        <v xml:space="preserve"> </v>
      </c>
      <c r="AD152" s="194" t="str">
        <f t="shared" si="30"/>
        <v xml:space="preserve"> </v>
      </c>
      <c r="AE152" s="195" t="str">
        <f t="shared" si="31"/>
        <v xml:space="preserve"> </v>
      </c>
      <c r="AF152" s="196"/>
      <c r="AG152" s="106" t="str">
        <f t="shared" si="32"/>
        <v>ok</v>
      </c>
      <c r="AH152" s="196"/>
      <c r="AI152" s="197" t="s">
        <v>218</v>
      </c>
      <c r="AJ152" s="197" t="s">
        <v>217</v>
      </c>
      <c r="AK152" s="198"/>
      <c r="AL152" s="198" t="s">
        <v>53</v>
      </c>
      <c r="AM152" s="198" t="s">
        <v>1868</v>
      </c>
      <c r="AN152" s="198" t="s">
        <v>1404</v>
      </c>
      <c r="AO152" s="197" t="s">
        <v>1405</v>
      </c>
      <c r="AP152" s="198" t="s">
        <v>1406</v>
      </c>
      <c r="AQ152" s="198">
        <v>22386563</v>
      </c>
      <c r="AR152" s="198" t="s">
        <v>90</v>
      </c>
      <c r="AS152" s="198" t="s">
        <v>220</v>
      </c>
    </row>
    <row r="153" spans="1:45" ht="22.5" customHeight="1" x14ac:dyDescent="0.25">
      <c r="A153" s="111"/>
      <c r="B153" s="102">
        <v>149</v>
      </c>
      <c r="C153" s="178" t="s">
        <v>436</v>
      </c>
      <c r="D153" s="111" t="s">
        <v>960</v>
      </c>
      <c r="E153" s="179">
        <v>17</v>
      </c>
      <c r="F153" s="178" t="s">
        <v>1952</v>
      </c>
      <c r="G153" s="178" t="s">
        <v>90</v>
      </c>
      <c r="H153" s="179">
        <v>48</v>
      </c>
      <c r="I153" s="179">
        <v>55</v>
      </c>
      <c r="J153" s="179">
        <v>56</v>
      </c>
      <c r="K153" s="179">
        <v>56</v>
      </c>
      <c r="L153" s="179">
        <v>63</v>
      </c>
      <c r="M153" s="179">
        <v>61</v>
      </c>
      <c r="N153" s="179">
        <v>339</v>
      </c>
      <c r="O153" s="109">
        <v>7</v>
      </c>
      <c r="P153" s="100"/>
      <c r="Q153" s="190"/>
      <c r="R153" s="190">
        <f t="shared" si="24"/>
        <v>0</v>
      </c>
      <c r="S153" s="190"/>
      <c r="T153" s="190"/>
      <c r="U153" s="109">
        <f t="shared" si="25"/>
        <v>0</v>
      </c>
      <c r="V153" s="190"/>
      <c r="W153" s="190"/>
      <c r="X153" s="190">
        <f t="shared" si="26"/>
        <v>0</v>
      </c>
      <c r="Y153" s="191"/>
      <c r="Z153" s="192"/>
      <c r="AA153" s="110" t="str">
        <f t="shared" si="27"/>
        <v/>
      </c>
      <c r="AB153" s="109" t="str">
        <f t="shared" si="28"/>
        <v/>
      </c>
      <c r="AC153" s="193" t="str">
        <f t="shared" si="29"/>
        <v xml:space="preserve"> </v>
      </c>
      <c r="AD153" s="194" t="str">
        <f t="shared" si="30"/>
        <v xml:space="preserve"> </v>
      </c>
      <c r="AE153" s="195" t="str">
        <f t="shared" si="31"/>
        <v xml:space="preserve"> </v>
      </c>
      <c r="AF153" s="196"/>
      <c r="AG153" s="106" t="str">
        <f t="shared" si="32"/>
        <v>ok</v>
      </c>
      <c r="AH153" s="196"/>
      <c r="AI153" s="197" t="s">
        <v>437</v>
      </c>
      <c r="AJ153" s="197" t="s">
        <v>436</v>
      </c>
      <c r="AK153" s="198"/>
      <c r="AL153" s="198" t="s">
        <v>53</v>
      </c>
      <c r="AM153" s="198" t="s">
        <v>930</v>
      </c>
      <c r="AN153" s="198" t="s">
        <v>1869</v>
      </c>
      <c r="AO153" s="197" t="s">
        <v>1407</v>
      </c>
      <c r="AP153" s="198" t="s">
        <v>2099</v>
      </c>
      <c r="AQ153" s="198">
        <v>22720473</v>
      </c>
      <c r="AR153" s="198" t="s">
        <v>90</v>
      </c>
      <c r="AS153" s="198" t="s">
        <v>438</v>
      </c>
    </row>
    <row r="154" spans="1:45" ht="22.5" customHeight="1" x14ac:dyDescent="0.25">
      <c r="A154" s="105"/>
      <c r="B154" s="102">
        <v>150</v>
      </c>
      <c r="C154" s="178" t="s">
        <v>102</v>
      </c>
      <c r="D154" s="111" t="s">
        <v>960</v>
      </c>
      <c r="E154" s="179">
        <v>16</v>
      </c>
      <c r="F154" s="178" t="s">
        <v>1952</v>
      </c>
      <c r="G154" s="178" t="s">
        <v>90</v>
      </c>
      <c r="H154" s="179">
        <v>60</v>
      </c>
      <c r="I154" s="179">
        <v>42</v>
      </c>
      <c r="J154" s="179">
        <v>42</v>
      </c>
      <c r="K154" s="179">
        <v>51</v>
      </c>
      <c r="L154" s="179">
        <v>63</v>
      </c>
      <c r="M154" s="179">
        <v>60</v>
      </c>
      <c r="N154" s="179">
        <v>318</v>
      </c>
      <c r="O154" s="109">
        <v>7</v>
      </c>
      <c r="P154" s="100"/>
      <c r="Q154" s="190"/>
      <c r="R154" s="190">
        <f t="shared" si="24"/>
        <v>0</v>
      </c>
      <c r="S154" s="190"/>
      <c r="T154" s="190"/>
      <c r="U154" s="109">
        <f t="shared" si="25"/>
        <v>0</v>
      </c>
      <c r="V154" s="190"/>
      <c r="W154" s="190"/>
      <c r="X154" s="190">
        <f t="shared" si="26"/>
        <v>0</v>
      </c>
      <c r="Y154" s="191"/>
      <c r="Z154" s="192"/>
      <c r="AA154" s="110" t="str">
        <f t="shared" si="27"/>
        <v/>
      </c>
      <c r="AB154" s="109" t="str">
        <f t="shared" si="28"/>
        <v/>
      </c>
      <c r="AC154" s="193" t="str">
        <f t="shared" si="29"/>
        <v xml:space="preserve"> </v>
      </c>
      <c r="AD154" s="194" t="str">
        <f t="shared" si="30"/>
        <v xml:space="preserve"> </v>
      </c>
      <c r="AE154" s="195" t="str">
        <f t="shared" si="31"/>
        <v xml:space="preserve"> </v>
      </c>
      <c r="AF154" s="196"/>
      <c r="AG154" s="106" t="str">
        <f t="shared" si="32"/>
        <v>ok</v>
      </c>
      <c r="AH154" s="196"/>
      <c r="AI154" s="197" t="s">
        <v>103</v>
      </c>
      <c r="AJ154" s="197" t="s">
        <v>102</v>
      </c>
      <c r="AK154" s="198"/>
      <c r="AL154" s="198"/>
      <c r="AM154" s="198" t="s">
        <v>1408</v>
      </c>
      <c r="AN154" s="198" t="s">
        <v>104</v>
      </c>
      <c r="AO154" s="197" t="s">
        <v>1409</v>
      </c>
      <c r="AP154" s="198" t="s">
        <v>1410</v>
      </c>
      <c r="AQ154" s="198">
        <v>22370824</v>
      </c>
      <c r="AR154" s="198" t="s">
        <v>90</v>
      </c>
      <c r="AS154" s="198" t="s">
        <v>105</v>
      </c>
    </row>
    <row r="155" spans="1:45" ht="22.5" customHeight="1" x14ac:dyDescent="0.25">
      <c r="A155" s="111"/>
      <c r="B155" s="102">
        <v>151</v>
      </c>
      <c r="C155" s="178" t="s">
        <v>1999</v>
      </c>
      <c r="D155" s="111" t="s">
        <v>960</v>
      </c>
      <c r="E155" s="179">
        <v>12</v>
      </c>
      <c r="F155" s="178" t="s">
        <v>1952</v>
      </c>
      <c r="G155" s="178" t="s">
        <v>90</v>
      </c>
      <c r="H155" s="179">
        <v>49</v>
      </c>
      <c r="I155" s="179">
        <v>39</v>
      </c>
      <c r="J155" s="179">
        <v>37</v>
      </c>
      <c r="K155" s="179">
        <v>46</v>
      </c>
      <c r="L155" s="179">
        <v>36</v>
      </c>
      <c r="M155" s="179">
        <v>42</v>
      </c>
      <c r="N155" s="179">
        <v>249</v>
      </c>
      <c r="O155" s="109">
        <v>5</v>
      </c>
      <c r="P155" s="100"/>
      <c r="Q155" s="190"/>
      <c r="R155" s="190">
        <f t="shared" si="24"/>
        <v>0</v>
      </c>
      <c r="S155" s="190"/>
      <c r="T155" s="190"/>
      <c r="U155" s="109">
        <f t="shared" si="25"/>
        <v>0</v>
      </c>
      <c r="V155" s="190"/>
      <c r="W155" s="190"/>
      <c r="X155" s="190">
        <f t="shared" si="26"/>
        <v>0</v>
      </c>
      <c r="Y155" s="191"/>
      <c r="Z155" s="192"/>
      <c r="AA155" s="110" t="str">
        <f t="shared" si="27"/>
        <v/>
      </c>
      <c r="AB155" s="109" t="str">
        <f t="shared" si="28"/>
        <v/>
      </c>
      <c r="AC155" s="193" t="str">
        <f t="shared" si="29"/>
        <v xml:space="preserve"> </v>
      </c>
      <c r="AD155" s="194" t="str">
        <f t="shared" si="30"/>
        <v xml:space="preserve"> </v>
      </c>
      <c r="AE155" s="195" t="str">
        <f t="shared" si="31"/>
        <v xml:space="preserve"> </v>
      </c>
      <c r="AF155" s="196"/>
      <c r="AG155" s="106" t="str">
        <f t="shared" si="32"/>
        <v>ok</v>
      </c>
      <c r="AH155" s="196"/>
      <c r="AI155" s="197" t="s">
        <v>1411</v>
      </c>
      <c r="AJ155" s="197" t="s">
        <v>1999</v>
      </c>
      <c r="AK155" s="198"/>
      <c r="AL155" s="198"/>
      <c r="AM155" s="198" t="s">
        <v>1870</v>
      </c>
      <c r="AN155" s="198" t="s">
        <v>1412</v>
      </c>
      <c r="AO155" s="197" t="s">
        <v>1413</v>
      </c>
      <c r="AP155" s="198" t="s">
        <v>1414</v>
      </c>
      <c r="AQ155" s="198">
        <v>22572212</v>
      </c>
      <c r="AR155" s="198" t="s">
        <v>90</v>
      </c>
      <c r="AS155" s="198" t="s">
        <v>768</v>
      </c>
    </row>
    <row r="156" spans="1:45" ht="22.5" customHeight="1" x14ac:dyDescent="0.25">
      <c r="A156" s="105"/>
      <c r="B156" s="102">
        <v>152</v>
      </c>
      <c r="C156" s="178" t="s">
        <v>2000</v>
      </c>
      <c r="D156" s="111" t="s">
        <v>960</v>
      </c>
      <c r="E156" s="179">
        <v>7</v>
      </c>
      <c r="F156" s="178" t="s">
        <v>1952</v>
      </c>
      <c r="G156" s="178" t="s">
        <v>90</v>
      </c>
      <c r="H156" s="179">
        <v>0</v>
      </c>
      <c r="I156" s="179">
        <v>0</v>
      </c>
      <c r="J156" s="179">
        <v>0</v>
      </c>
      <c r="K156" s="179">
        <v>40</v>
      </c>
      <c r="L156" s="179">
        <v>42</v>
      </c>
      <c r="M156" s="179">
        <v>66</v>
      </c>
      <c r="N156" s="179">
        <v>148</v>
      </c>
      <c r="O156" s="109">
        <v>5</v>
      </c>
      <c r="P156" s="100"/>
      <c r="Q156" s="190"/>
      <c r="R156" s="190">
        <f t="shared" si="24"/>
        <v>0</v>
      </c>
      <c r="S156" s="190"/>
      <c r="T156" s="190"/>
      <c r="U156" s="109">
        <f t="shared" si="25"/>
        <v>0</v>
      </c>
      <c r="V156" s="190"/>
      <c r="W156" s="190"/>
      <c r="X156" s="190">
        <f t="shared" si="26"/>
        <v>0</v>
      </c>
      <c r="Y156" s="191"/>
      <c r="Z156" s="192"/>
      <c r="AA156" s="110" t="str">
        <f t="shared" si="27"/>
        <v/>
      </c>
      <c r="AB156" s="109" t="str">
        <f t="shared" si="28"/>
        <v/>
      </c>
      <c r="AC156" s="193" t="str">
        <f t="shared" si="29"/>
        <v xml:space="preserve"> </v>
      </c>
      <c r="AD156" s="194" t="str">
        <f t="shared" si="30"/>
        <v xml:space="preserve"> </v>
      </c>
      <c r="AE156" s="195" t="str">
        <f t="shared" si="31"/>
        <v xml:space="preserve"> </v>
      </c>
      <c r="AF156" s="196"/>
      <c r="AG156" s="106" t="str">
        <f t="shared" si="32"/>
        <v>ok</v>
      </c>
      <c r="AH156" s="196"/>
      <c r="AI156" s="197" t="s">
        <v>497</v>
      </c>
      <c r="AJ156" s="197" t="s">
        <v>2000</v>
      </c>
      <c r="AK156" s="198"/>
      <c r="AL156" s="198"/>
      <c r="AM156" s="198" t="s">
        <v>1673</v>
      </c>
      <c r="AN156" s="198" t="s">
        <v>1415</v>
      </c>
      <c r="AO156" s="197" t="s">
        <v>1416</v>
      </c>
      <c r="AP156" s="198" t="s">
        <v>1417</v>
      </c>
      <c r="AQ156" s="198">
        <v>22489779</v>
      </c>
      <c r="AR156" s="198" t="s">
        <v>90</v>
      </c>
      <c r="AS156" s="198" t="s">
        <v>498</v>
      </c>
    </row>
    <row r="157" spans="1:45" ht="22.5" customHeight="1" x14ac:dyDescent="0.25">
      <c r="A157" s="111"/>
      <c r="B157" s="102">
        <v>153</v>
      </c>
      <c r="C157" s="178" t="s">
        <v>2001</v>
      </c>
      <c r="D157" s="111" t="s">
        <v>960</v>
      </c>
      <c r="E157" s="179">
        <v>12</v>
      </c>
      <c r="F157" s="178" t="s">
        <v>1952</v>
      </c>
      <c r="G157" s="178" t="s">
        <v>90</v>
      </c>
      <c r="H157" s="179">
        <v>40</v>
      </c>
      <c r="I157" s="179">
        <v>35</v>
      </c>
      <c r="J157" s="179">
        <v>44</v>
      </c>
      <c r="K157" s="179">
        <v>33</v>
      </c>
      <c r="L157" s="179">
        <v>50</v>
      </c>
      <c r="M157" s="179">
        <v>33</v>
      </c>
      <c r="N157" s="179">
        <v>235</v>
      </c>
      <c r="O157" s="109">
        <v>5</v>
      </c>
      <c r="P157" s="100"/>
      <c r="Q157" s="190"/>
      <c r="R157" s="190">
        <f t="shared" si="24"/>
        <v>0</v>
      </c>
      <c r="S157" s="190"/>
      <c r="T157" s="190"/>
      <c r="U157" s="109">
        <f t="shared" si="25"/>
        <v>0</v>
      </c>
      <c r="V157" s="190"/>
      <c r="W157" s="190"/>
      <c r="X157" s="190">
        <f t="shared" si="26"/>
        <v>0</v>
      </c>
      <c r="Y157" s="191"/>
      <c r="Z157" s="192"/>
      <c r="AA157" s="110" t="str">
        <f t="shared" si="27"/>
        <v/>
      </c>
      <c r="AB157" s="109" t="str">
        <f t="shared" si="28"/>
        <v/>
      </c>
      <c r="AC157" s="193" t="str">
        <f t="shared" si="29"/>
        <v xml:space="preserve"> </v>
      </c>
      <c r="AD157" s="194" t="str">
        <f t="shared" si="30"/>
        <v xml:space="preserve"> </v>
      </c>
      <c r="AE157" s="195" t="str">
        <f t="shared" si="31"/>
        <v xml:space="preserve"> </v>
      </c>
      <c r="AF157" s="196"/>
      <c r="AG157" s="106" t="str">
        <f t="shared" si="32"/>
        <v>ok</v>
      </c>
      <c r="AH157" s="196"/>
      <c r="AI157" s="197" t="s">
        <v>1418</v>
      </c>
      <c r="AJ157" s="197" t="s">
        <v>2001</v>
      </c>
      <c r="AK157" s="198"/>
      <c r="AL157" s="198" t="s">
        <v>53</v>
      </c>
      <c r="AM157" s="198" t="s">
        <v>404</v>
      </c>
      <c r="AN157" s="198" t="s">
        <v>1419</v>
      </c>
      <c r="AO157" s="197" t="s">
        <v>1420</v>
      </c>
      <c r="AP157" s="198" t="s">
        <v>1421</v>
      </c>
      <c r="AQ157" s="198">
        <v>22484056</v>
      </c>
      <c r="AR157" s="198" t="s">
        <v>90</v>
      </c>
      <c r="AS157" s="198" t="s">
        <v>770</v>
      </c>
    </row>
    <row r="158" spans="1:45" ht="22.5" customHeight="1" x14ac:dyDescent="0.25">
      <c r="A158" s="105"/>
      <c r="B158" s="102">
        <v>154</v>
      </c>
      <c r="C158" s="178" t="s">
        <v>2002</v>
      </c>
      <c r="D158" s="111" t="s">
        <v>960</v>
      </c>
      <c r="E158" s="179">
        <v>16</v>
      </c>
      <c r="F158" s="178" t="s">
        <v>1952</v>
      </c>
      <c r="G158" s="178" t="s">
        <v>90</v>
      </c>
      <c r="H158" s="179">
        <v>57</v>
      </c>
      <c r="I158" s="179">
        <v>46</v>
      </c>
      <c r="J158" s="179">
        <v>43</v>
      </c>
      <c r="K158" s="179">
        <v>55</v>
      </c>
      <c r="L158" s="179">
        <v>54</v>
      </c>
      <c r="M158" s="179">
        <v>56</v>
      </c>
      <c r="N158" s="179">
        <v>311</v>
      </c>
      <c r="O158" s="109">
        <v>7</v>
      </c>
      <c r="P158" s="100"/>
      <c r="Q158" s="190"/>
      <c r="R158" s="190">
        <f t="shared" si="24"/>
        <v>0</v>
      </c>
      <c r="S158" s="190"/>
      <c r="T158" s="190"/>
      <c r="U158" s="109">
        <f t="shared" si="25"/>
        <v>0</v>
      </c>
      <c r="V158" s="190"/>
      <c r="W158" s="190"/>
      <c r="X158" s="190">
        <f t="shared" si="26"/>
        <v>0</v>
      </c>
      <c r="Y158" s="191"/>
      <c r="Z158" s="192"/>
      <c r="AA158" s="110" t="str">
        <f t="shared" si="27"/>
        <v/>
      </c>
      <c r="AB158" s="109" t="str">
        <f t="shared" si="28"/>
        <v/>
      </c>
      <c r="AC158" s="193" t="str">
        <f t="shared" si="29"/>
        <v xml:space="preserve"> </v>
      </c>
      <c r="AD158" s="194" t="str">
        <f t="shared" si="30"/>
        <v xml:space="preserve"> </v>
      </c>
      <c r="AE158" s="195" t="str">
        <f t="shared" si="31"/>
        <v xml:space="preserve"> </v>
      </c>
      <c r="AF158" s="196"/>
      <c r="AG158" s="106" t="str">
        <f t="shared" si="32"/>
        <v>ok</v>
      </c>
      <c r="AH158" s="196"/>
      <c r="AI158" s="197" t="s">
        <v>1422</v>
      </c>
      <c r="AJ158" s="197" t="s">
        <v>2002</v>
      </c>
      <c r="AK158" s="198"/>
      <c r="AL158" s="198"/>
      <c r="AM158" s="198" t="s">
        <v>919</v>
      </c>
      <c r="AN158" s="198" t="s">
        <v>1423</v>
      </c>
      <c r="AO158" s="197" t="s">
        <v>1424</v>
      </c>
      <c r="AP158" s="198" t="s">
        <v>1425</v>
      </c>
      <c r="AQ158" s="198">
        <v>22574922</v>
      </c>
      <c r="AR158" s="198" t="s">
        <v>90</v>
      </c>
      <c r="AS158" s="198" t="s">
        <v>419</v>
      </c>
    </row>
    <row r="159" spans="1:45" ht="22.5" customHeight="1" x14ac:dyDescent="0.25">
      <c r="A159" s="111"/>
      <c r="B159" s="102">
        <v>155</v>
      </c>
      <c r="C159" s="178" t="s">
        <v>1426</v>
      </c>
      <c r="D159" s="111" t="s">
        <v>960</v>
      </c>
      <c r="E159" s="179">
        <v>6</v>
      </c>
      <c r="F159" s="178" t="s">
        <v>1955</v>
      </c>
      <c r="G159" s="178" t="s">
        <v>62</v>
      </c>
      <c r="H159" s="179">
        <v>15</v>
      </c>
      <c r="I159" s="179">
        <v>15</v>
      </c>
      <c r="J159" s="179">
        <v>23</v>
      </c>
      <c r="K159" s="179">
        <v>19</v>
      </c>
      <c r="L159" s="179">
        <v>17</v>
      </c>
      <c r="M159" s="179">
        <v>18</v>
      </c>
      <c r="N159" s="179">
        <v>107</v>
      </c>
      <c r="O159" s="109">
        <v>3</v>
      </c>
      <c r="P159" s="100"/>
      <c r="Q159" s="190"/>
      <c r="R159" s="190">
        <f t="shared" si="24"/>
        <v>0</v>
      </c>
      <c r="S159" s="190"/>
      <c r="T159" s="190"/>
      <c r="U159" s="109">
        <f t="shared" si="25"/>
        <v>0</v>
      </c>
      <c r="V159" s="190"/>
      <c r="W159" s="190"/>
      <c r="X159" s="190">
        <f t="shared" si="26"/>
        <v>0</v>
      </c>
      <c r="Y159" s="191"/>
      <c r="Z159" s="192"/>
      <c r="AA159" s="110" t="str">
        <f t="shared" si="27"/>
        <v/>
      </c>
      <c r="AB159" s="109" t="str">
        <f t="shared" si="28"/>
        <v/>
      </c>
      <c r="AC159" s="193" t="str">
        <f t="shared" si="29"/>
        <v xml:space="preserve"> </v>
      </c>
      <c r="AD159" s="194" t="str">
        <f t="shared" si="30"/>
        <v xml:space="preserve"> </v>
      </c>
      <c r="AE159" s="195" t="str">
        <f t="shared" si="31"/>
        <v xml:space="preserve"> </v>
      </c>
      <c r="AF159" s="196"/>
      <c r="AG159" s="106" t="str">
        <f t="shared" si="32"/>
        <v>ok</v>
      </c>
      <c r="AH159" s="196"/>
      <c r="AI159" s="197" t="s">
        <v>1427</v>
      </c>
      <c r="AJ159" s="197" t="s">
        <v>1426</v>
      </c>
      <c r="AK159" s="198"/>
      <c r="AL159" s="198"/>
      <c r="AM159" s="198" t="s">
        <v>383</v>
      </c>
      <c r="AN159" s="198" t="s">
        <v>1429</v>
      </c>
      <c r="AO159" s="197" t="s">
        <v>1430</v>
      </c>
      <c r="AP159" s="198" t="s">
        <v>1871</v>
      </c>
      <c r="AQ159" s="198">
        <v>25692515</v>
      </c>
      <c r="AR159" s="198" t="s">
        <v>62</v>
      </c>
      <c r="AS159" s="198" t="s">
        <v>1431</v>
      </c>
    </row>
    <row r="160" spans="1:45" ht="22.5" customHeight="1" x14ac:dyDescent="0.25">
      <c r="A160" s="105"/>
      <c r="B160" s="102">
        <v>156</v>
      </c>
      <c r="C160" s="178" t="s">
        <v>181</v>
      </c>
      <c r="D160" s="111" t="s">
        <v>960</v>
      </c>
      <c r="E160" s="179">
        <v>8</v>
      </c>
      <c r="F160" s="178" t="s">
        <v>1955</v>
      </c>
      <c r="G160" s="178" t="s">
        <v>62</v>
      </c>
      <c r="H160" s="179">
        <v>0</v>
      </c>
      <c r="I160" s="179">
        <v>0</v>
      </c>
      <c r="J160" s="179">
        <v>0</v>
      </c>
      <c r="K160" s="179">
        <v>46</v>
      </c>
      <c r="L160" s="179">
        <v>59</v>
      </c>
      <c r="M160" s="179">
        <v>52</v>
      </c>
      <c r="N160" s="179">
        <v>157</v>
      </c>
      <c r="O160" s="109">
        <v>7</v>
      </c>
      <c r="P160" s="100"/>
      <c r="Q160" s="190"/>
      <c r="R160" s="190">
        <f t="shared" si="24"/>
        <v>0</v>
      </c>
      <c r="S160" s="190"/>
      <c r="T160" s="190"/>
      <c r="U160" s="109">
        <f t="shared" si="25"/>
        <v>0</v>
      </c>
      <c r="V160" s="190"/>
      <c r="W160" s="190"/>
      <c r="X160" s="190">
        <f t="shared" si="26"/>
        <v>0</v>
      </c>
      <c r="Y160" s="191"/>
      <c r="Z160" s="192"/>
      <c r="AA160" s="110" t="str">
        <f t="shared" si="27"/>
        <v/>
      </c>
      <c r="AB160" s="109" t="str">
        <f t="shared" si="28"/>
        <v/>
      </c>
      <c r="AC160" s="193" t="str">
        <f t="shared" si="29"/>
        <v xml:space="preserve"> </v>
      </c>
      <c r="AD160" s="194" t="str">
        <f t="shared" si="30"/>
        <v xml:space="preserve"> </v>
      </c>
      <c r="AE160" s="195" t="str">
        <f t="shared" si="31"/>
        <v xml:space="preserve"> </v>
      </c>
      <c r="AF160" s="196"/>
      <c r="AG160" s="205" t="str">
        <f t="shared" si="32"/>
        <v>ok</v>
      </c>
      <c r="AH160" s="196"/>
      <c r="AI160" s="197" t="s">
        <v>182</v>
      </c>
      <c r="AJ160" s="197" t="s">
        <v>181</v>
      </c>
      <c r="AK160" s="198"/>
      <c r="AL160" s="198"/>
      <c r="AM160" s="198" t="s">
        <v>1434</v>
      </c>
      <c r="AN160" s="198" t="s">
        <v>1432</v>
      </c>
      <c r="AO160" s="197" t="s">
        <v>1433</v>
      </c>
      <c r="AP160" s="198" t="s">
        <v>1435</v>
      </c>
      <c r="AQ160" s="198">
        <v>25692535</v>
      </c>
      <c r="AR160" s="198" t="s">
        <v>62</v>
      </c>
      <c r="AS160" s="198" t="s">
        <v>183</v>
      </c>
    </row>
    <row r="161" spans="1:45" ht="22.5" customHeight="1" x14ac:dyDescent="0.25">
      <c r="A161" s="111"/>
      <c r="B161" s="102">
        <v>157</v>
      </c>
      <c r="C161" s="178" t="s">
        <v>376</v>
      </c>
      <c r="D161" s="111" t="s">
        <v>960</v>
      </c>
      <c r="E161" s="179">
        <v>10</v>
      </c>
      <c r="F161" s="178" t="s">
        <v>1955</v>
      </c>
      <c r="G161" s="178" t="s">
        <v>62</v>
      </c>
      <c r="H161" s="179">
        <v>41</v>
      </c>
      <c r="I161" s="179">
        <v>31</v>
      </c>
      <c r="J161" s="179">
        <v>25</v>
      </c>
      <c r="K161" s="179">
        <v>32</v>
      </c>
      <c r="L161" s="179">
        <v>15</v>
      </c>
      <c r="M161" s="179">
        <v>27</v>
      </c>
      <c r="N161" s="179">
        <v>171</v>
      </c>
      <c r="O161" s="109">
        <v>3</v>
      </c>
      <c r="P161" s="100"/>
      <c r="Q161" s="190"/>
      <c r="R161" s="190">
        <f t="shared" si="24"/>
        <v>0</v>
      </c>
      <c r="S161" s="190"/>
      <c r="T161" s="190"/>
      <c r="U161" s="109">
        <f t="shared" si="25"/>
        <v>0</v>
      </c>
      <c r="V161" s="190"/>
      <c r="W161" s="190"/>
      <c r="X161" s="190">
        <f t="shared" si="26"/>
        <v>0</v>
      </c>
      <c r="Y161" s="191"/>
      <c r="Z161" s="192"/>
      <c r="AA161" s="110" t="str">
        <f t="shared" si="27"/>
        <v/>
      </c>
      <c r="AB161" s="109" t="str">
        <f t="shared" si="28"/>
        <v/>
      </c>
      <c r="AC161" s="193" t="str">
        <f t="shared" si="29"/>
        <v xml:space="preserve"> </v>
      </c>
      <c r="AD161" s="194" t="str">
        <f t="shared" si="30"/>
        <v xml:space="preserve"> </v>
      </c>
      <c r="AE161" s="195" t="str">
        <f t="shared" si="31"/>
        <v xml:space="preserve"> </v>
      </c>
      <c r="AF161" s="196"/>
      <c r="AG161" s="106" t="str">
        <f t="shared" si="32"/>
        <v>ok</v>
      </c>
      <c r="AH161" s="196"/>
      <c r="AI161" s="197" t="s">
        <v>377</v>
      </c>
      <c r="AJ161" s="197" t="s">
        <v>376</v>
      </c>
      <c r="AK161" s="198"/>
      <c r="AL161" s="198" t="s">
        <v>53</v>
      </c>
      <c r="AM161" s="198" t="s">
        <v>78</v>
      </c>
      <c r="AN161" s="198" t="s">
        <v>1436</v>
      </c>
      <c r="AO161" s="197" t="s">
        <v>1437</v>
      </c>
      <c r="AP161" s="198" t="s">
        <v>1438</v>
      </c>
      <c r="AQ161" s="198">
        <v>25692545</v>
      </c>
      <c r="AR161" s="198" t="s">
        <v>62</v>
      </c>
      <c r="AS161" s="198" t="s">
        <v>379</v>
      </c>
    </row>
    <row r="162" spans="1:45" ht="22.5" customHeight="1" x14ac:dyDescent="0.25">
      <c r="A162" s="105"/>
      <c r="B162" s="102">
        <v>158</v>
      </c>
      <c r="C162" s="178" t="s">
        <v>2003</v>
      </c>
      <c r="D162" s="111" t="s">
        <v>960</v>
      </c>
      <c r="E162" s="179">
        <v>7</v>
      </c>
      <c r="F162" s="178" t="s">
        <v>1955</v>
      </c>
      <c r="G162" s="178" t="s">
        <v>62</v>
      </c>
      <c r="H162" s="179">
        <v>0</v>
      </c>
      <c r="I162" s="179">
        <v>0</v>
      </c>
      <c r="J162" s="179">
        <v>0</v>
      </c>
      <c r="K162" s="179">
        <v>37</v>
      </c>
      <c r="L162" s="179">
        <v>55</v>
      </c>
      <c r="M162" s="179">
        <v>39</v>
      </c>
      <c r="N162" s="179">
        <v>131</v>
      </c>
      <c r="O162" s="109">
        <v>7</v>
      </c>
      <c r="P162" s="100"/>
      <c r="Q162" s="190"/>
      <c r="R162" s="190">
        <f t="shared" si="24"/>
        <v>0</v>
      </c>
      <c r="S162" s="190"/>
      <c r="T162" s="190"/>
      <c r="U162" s="109">
        <f t="shared" si="25"/>
        <v>0</v>
      </c>
      <c r="V162" s="190"/>
      <c r="W162" s="190"/>
      <c r="X162" s="190">
        <f t="shared" si="26"/>
        <v>0</v>
      </c>
      <c r="Y162" s="191"/>
      <c r="Z162" s="192"/>
      <c r="AA162" s="110" t="str">
        <f t="shared" si="27"/>
        <v/>
      </c>
      <c r="AB162" s="109" t="str">
        <f t="shared" si="28"/>
        <v/>
      </c>
      <c r="AC162" s="193" t="str">
        <f t="shared" si="29"/>
        <v xml:space="preserve"> </v>
      </c>
      <c r="AD162" s="194" t="str">
        <f t="shared" si="30"/>
        <v xml:space="preserve"> </v>
      </c>
      <c r="AE162" s="195" t="str">
        <f t="shared" si="31"/>
        <v xml:space="preserve"> </v>
      </c>
      <c r="AF162" s="196"/>
      <c r="AG162" s="205" t="str">
        <f t="shared" si="32"/>
        <v>ok</v>
      </c>
      <c r="AH162" s="196"/>
      <c r="AI162" s="197" t="s">
        <v>299</v>
      </c>
      <c r="AJ162" s="197" t="s">
        <v>2003</v>
      </c>
      <c r="AK162" s="198"/>
      <c r="AL162" s="198" t="s">
        <v>53</v>
      </c>
      <c r="AM162" s="198" t="s">
        <v>132</v>
      </c>
      <c r="AN162" s="198" t="s">
        <v>1872</v>
      </c>
      <c r="AO162" s="197" t="s">
        <v>1439</v>
      </c>
      <c r="AP162" s="198" t="s">
        <v>1440</v>
      </c>
      <c r="AQ162" s="198">
        <v>25692565</v>
      </c>
      <c r="AR162" s="198" t="s">
        <v>62</v>
      </c>
      <c r="AS162" s="198" t="s">
        <v>301</v>
      </c>
    </row>
    <row r="163" spans="1:45" ht="22.5" customHeight="1" x14ac:dyDescent="0.25">
      <c r="A163" s="111"/>
      <c r="B163" s="102">
        <v>159</v>
      </c>
      <c r="C163" s="178" t="s">
        <v>296</v>
      </c>
      <c r="D163" s="111" t="s">
        <v>960</v>
      </c>
      <c r="E163" s="179">
        <v>6</v>
      </c>
      <c r="F163" s="178" t="s">
        <v>1955</v>
      </c>
      <c r="G163" s="178" t="s">
        <v>62</v>
      </c>
      <c r="H163" s="179">
        <v>0</v>
      </c>
      <c r="I163" s="179">
        <v>0</v>
      </c>
      <c r="J163" s="179">
        <v>0</v>
      </c>
      <c r="K163" s="179">
        <v>27</v>
      </c>
      <c r="L163" s="179">
        <v>33</v>
      </c>
      <c r="M163" s="179">
        <v>36</v>
      </c>
      <c r="N163" s="179">
        <v>96</v>
      </c>
      <c r="O163" s="109">
        <v>5</v>
      </c>
      <c r="P163" s="100"/>
      <c r="Q163" s="190"/>
      <c r="R163" s="190">
        <f t="shared" si="24"/>
        <v>0</v>
      </c>
      <c r="S163" s="190"/>
      <c r="T163" s="190"/>
      <c r="U163" s="109">
        <f t="shared" si="25"/>
        <v>0</v>
      </c>
      <c r="V163" s="190"/>
      <c r="W163" s="190"/>
      <c r="X163" s="190">
        <f t="shared" si="26"/>
        <v>0</v>
      </c>
      <c r="Y163" s="191"/>
      <c r="Z163" s="192"/>
      <c r="AA163" s="110" t="str">
        <f t="shared" si="27"/>
        <v/>
      </c>
      <c r="AB163" s="109" t="str">
        <f t="shared" si="28"/>
        <v/>
      </c>
      <c r="AC163" s="193" t="str">
        <f t="shared" si="29"/>
        <v xml:space="preserve"> </v>
      </c>
      <c r="AD163" s="194" t="str">
        <f t="shared" si="30"/>
        <v xml:space="preserve"> </v>
      </c>
      <c r="AE163" s="195" t="str">
        <f t="shared" si="31"/>
        <v xml:space="preserve"> </v>
      </c>
      <c r="AF163" s="196"/>
      <c r="AG163" s="106" t="str">
        <f t="shared" si="32"/>
        <v>ok</v>
      </c>
      <c r="AH163" s="196"/>
      <c r="AI163" s="197" t="s">
        <v>297</v>
      </c>
      <c r="AJ163" s="197" t="s">
        <v>296</v>
      </c>
      <c r="AK163" s="198"/>
      <c r="AL163" s="198"/>
      <c r="AM163" s="198" t="s">
        <v>1443</v>
      </c>
      <c r="AN163" s="198" t="s">
        <v>1441</v>
      </c>
      <c r="AO163" s="197" t="s">
        <v>1442</v>
      </c>
      <c r="AP163" s="198" t="s">
        <v>1444</v>
      </c>
      <c r="AQ163" s="198">
        <v>25692585</v>
      </c>
      <c r="AR163" s="198" t="s">
        <v>62</v>
      </c>
      <c r="AS163" s="198" t="s">
        <v>298</v>
      </c>
    </row>
    <row r="164" spans="1:45" ht="22.5" customHeight="1" x14ac:dyDescent="0.25">
      <c r="A164" s="105"/>
      <c r="B164" s="102">
        <v>160</v>
      </c>
      <c r="C164" s="178" t="s">
        <v>2004</v>
      </c>
      <c r="D164" s="111" t="s">
        <v>960</v>
      </c>
      <c r="E164" s="179">
        <v>6</v>
      </c>
      <c r="F164" s="178" t="s">
        <v>1955</v>
      </c>
      <c r="G164" s="178" t="s">
        <v>62</v>
      </c>
      <c r="H164" s="179">
        <v>0</v>
      </c>
      <c r="I164" s="179">
        <v>0</v>
      </c>
      <c r="J164" s="179">
        <v>0</v>
      </c>
      <c r="K164" s="179">
        <v>49</v>
      </c>
      <c r="L164" s="179">
        <v>46</v>
      </c>
      <c r="M164" s="179">
        <v>37</v>
      </c>
      <c r="N164" s="179">
        <v>132</v>
      </c>
      <c r="O164" s="109">
        <v>5</v>
      </c>
      <c r="P164" s="100"/>
      <c r="Q164" s="190"/>
      <c r="R164" s="190">
        <f t="shared" si="24"/>
        <v>0</v>
      </c>
      <c r="S164" s="190"/>
      <c r="T164" s="190"/>
      <c r="U164" s="109">
        <f t="shared" si="25"/>
        <v>0</v>
      </c>
      <c r="V164" s="190"/>
      <c r="W164" s="190"/>
      <c r="X164" s="190">
        <f t="shared" si="26"/>
        <v>0</v>
      </c>
      <c r="Y164" s="191"/>
      <c r="Z164" s="192"/>
      <c r="AA164" s="110" t="str">
        <f t="shared" si="27"/>
        <v/>
      </c>
      <c r="AB164" s="109" t="str">
        <f t="shared" si="28"/>
        <v/>
      </c>
      <c r="AC164" s="193" t="str">
        <f t="shared" si="29"/>
        <v xml:space="preserve"> </v>
      </c>
      <c r="AD164" s="194" t="str">
        <f t="shared" si="30"/>
        <v xml:space="preserve"> </v>
      </c>
      <c r="AE164" s="195" t="str">
        <f t="shared" si="31"/>
        <v xml:space="preserve"> </v>
      </c>
      <c r="AF164" s="196"/>
      <c r="AG164" s="106" t="str">
        <f t="shared" si="32"/>
        <v>ok</v>
      </c>
      <c r="AH164" s="196"/>
      <c r="AI164" s="197" t="s">
        <v>190</v>
      </c>
      <c r="AJ164" s="197" t="s">
        <v>2004</v>
      </c>
      <c r="AK164" s="198"/>
      <c r="AL164" s="198"/>
      <c r="AM164" s="198" t="s">
        <v>106</v>
      </c>
      <c r="AN164" s="198" t="s">
        <v>1445</v>
      </c>
      <c r="AO164" s="197" t="s">
        <v>1446</v>
      </c>
      <c r="AP164" s="198" t="s">
        <v>1447</v>
      </c>
      <c r="AQ164" s="198">
        <v>25692625</v>
      </c>
      <c r="AR164" s="198" t="s">
        <v>62</v>
      </c>
      <c r="AS164" s="198" t="s">
        <v>192</v>
      </c>
    </row>
    <row r="165" spans="1:45" ht="22.5" customHeight="1" x14ac:dyDescent="0.25">
      <c r="A165" s="111"/>
      <c r="B165" s="102">
        <v>161</v>
      </c>
      <c r="C165" s="178" t="s">
        <v>2005</v>
      </c>
      <c r="D165" s="111" t="s">
        <v>960</v>
      </c>
      <c r="E165" s="179">
        <v>6</v>
      </c>
      <c r="F165" s="178" t="s">
        <v>1955</v>
      </c>
      <c r="G165" s="178" t="s">
        <v>62</v>
      </c>
      <c r="H165" s="179">
        <v>0</v>
      </c>
      <c r="I165" s="179">
        <v>0</v>
      </c>
      <c r="J165" s="179">
        <v>0</v>
      </c>
      <c r="K165" s="179">
        <v>33</v>
      </c>
      <c r="L165" s="179">
        <v>38</v>
      </c>
      <c r="M165" s="179">
        <v>42</v>
      </c>
      <c r="N165" s="179">
        <v>113</v>
      </c>
      <c r="O165" s="109">
        <v>5</v>
      </c>
      <c r="P165" s="100"/>
      <c r="Q165" s="190"/>
      <c r="R165" s="190">
        <f t="shared" si="24"/>
        <v>0</v>
      </c>
      <c r="S165" s="190"/>
      <c r="T165" s="190"/>
      <c r="U165" s="109">
        <f t="shared" si="25"/>
        <v>0</v>
      </c>
      <c r="V165" s="190"/>
      <c r="W165" s="190"/>
      <c r="X165" s="190">
        <f t="shared" si="26"/>
        <v>0</v>
      </c>
      <c r="Y165" s="191"/>
      <c r="Z165" s="192"/>
      <c r="AA165" s="110" t="str">
        <f t="shared" si="27"/>
        <v/>
      </c>
      <c r="AB165" s="109" t="str">
        <f t="shared" si="28"/>
        <v/>
      </c>
      <c r="AC165" s="193" t="str">
        <f t="shared" si="29"/>
        <v xml:space="preserve"> </v>
      </c>
      <c r="AD165" s="194" t="str">
        <f t="shared" si="30"/>
        <v xml:space="preserve"> </v>
      </c>
      <c r="AE165" s="195" t="str">
        <f t="shared" si="31"/>
        <v xml:space="preserve"> </v>
      </c>
      <c r="AF165" s="196"/>
      <c r="AG165" s="106" t="str">
        <f t="shared" si="32"/>
        <v>ok</v>
      </c>
      <c r="AH165" s="196"/>
      <c r="AI165" s="197" t="s">
        <v>499</v>
      </c>
      <c r="AJ165" s="197" t="s">
        <v>2005</v>
      </c>
      <c r="AK165" s="198"/>
      <c r="AL165" s="198" t="s">
        <v>53</v>
      </c>
      <c r="AM165" s="198" t="s">
        <v>100</v>
      </c>
      <c r="AN165" s="198" t="s">
        <v>1448</v>
      </c>
      <c r="AO165" s="197" t="s">
        <v>1449</v>
      </c>
      <c r="AP165" s="198" t="s">
        <v>1450</v>
      </c>
      <c r="AQ165" s="198">
        <v>25692645</v>
      </c>
      <c r="AR165" s="198" t="s">
        <v>62</v>
      </c>
      <c r="AS165" s="198" t="s">
        <v>501</v>
      </c>
    </row>
    <row r="166" spans="1:45" ht="22.5" customHeight="1" x14ac:dyDescent="0.25">
      <c r="A166" s="105"/>
      <c r="B166" s="102">
        <v>162</v>
      </c>
      <c r="C166" s="178" t="s">
        <v>307</v>
      </c>
      <c r="D166" s="111" t="s">
        <v>960</v>
      </c>
      <c r="E166" s="179">
        <v>5</v>
      </c>
      <c r="F166" s="178" t="s">
        <v>1955</v>
      </c>
      <c r="G166" s="178" t="s">
        <v>62</v>
      </c>
      <c r="H166" s="179">
        <v>0</v>
      </c>
      <c r="I166" s="179">
        <v>0</v>
      </c>
      <c r="J166" s="179">
        <v>0</v>
      </c>
      <c r="K166" s="179">
        <v>22</v>
      </c>
      <c r="L166" s="179">
        <v>29</v>
      </c>
      <c r="M166" s="179">
        <v>32</v>
      </c>
      <c r="N166" s="179">
        <v>83</v>
      </c>
      <c r="O166" s="109">
        <v>5</v>
      </c>
      <c r="P166" s="100"/>
      <c r="Q166" s="190"/>
      <c r="R166" s="190">
        <f t="shared" si="24"/>
        <v>0</v>
      </c>
      <c r="S166" s="190"/>
      <c r="T166" s="190"/>
      <c r="U166" s="109">
        <f t="shared" si="25"/>
        <v>0</v>
      </c>
      <c r="V166" s="190"/>
      <c r="W166" s="190"/>
      <c r="X166" s="190">
        <f t="shared" si="26"/>
        <v>0</v>
      </c>
      <c r="Y166" s="191"/>
      <c r="Z166" s="192"/>
      <c r="AA166" s="110" t="str">
        <f t="shared" si="27"/>
        <v/>
      </c>
      <c r="AB166" s="109" t="str">
        <f t="shared" si="28"/>
        <v/>
      </c>
      <c r="AC166" s="193" t="str">
        <f t="shared" si="29"/>
        <v xml:space="preserve"> </v>
      </c>
      <c r="AD166" s="194" t="str">
        <f t="shared" si="30"/>
        <v xml:space="preserve"> </v>
      </c>
      <c r="AE166" s="195" t="str">
        <f t="shared" si="31"/>
        <v xml:space="preserve"> </v>
      </c>
      <c r="AF166" s="196"/>
      <c r="AG166" s="106" t="str">
        <f t="shared" si="32"/>
        <v>ok</v>
      </c>
      <c r="AH166" s="196"/>
      <c r="AI166" s="197" t="s">
        <v>308</v>
      </c>
      <c r="AJ166" s="197" t="s">
        <v>307</v>
      </c>
      <c r="AK166" s="198"/>
      <c r="AL166" s="198"/>
      <c r="AM166" s="198" t="s">
        <v>1453</v>
      </c>
      <c r="AN166" s="198" t="s">
        <v>1451</v>
      </c>
      <c r="AO166" s="197" t="s">
        <v>1452</v>
      </c>
      <c r="AP166" s="198" t="s">
        <v>1454</v>
      </c>
      <c r="AQ166" s="198">
        <v>25692665</v>
      </c>
      <c r="AR166" s="198" t="s">
        <v>62</v>
      </c>
      <c r="AS166" s="198" t="s">
        <v>309</v>
      </c>
    </row>
    <row r="167" spans="1:45" ht="22.5" customHeight="1" x14ac:dyDescent="0.25">
      <c r="A167" s="111"/>
      <c r="B167" s="102">
        <v>163</v>
      </c>
      <c r="C167" s="178" t="s">
        <v>2006</v>
      </c>
      <c r="D167" s="111" t="s">
        <v>960</v>
      </c>
      <c r="E167" s="179">
        <v>6</v>
      </c>
      <c r="F167" s="178" t="s">
        <v>1955</v>
      </c>
      <c r="G167" s="178" t="s">
        <v>62</v>
      </c>
      <c r="H167" s="179">
        <v>0</v>
      </c>
      <c r="I167" s="179">
        <v>0</v>
      </c>
      <c r="J167" s="179">
        <v>0</v>
      </c>
      <c r="K167" s="179">
        <v>35</v>
      </c>
      <c r="L167" s="179">
        <v>36</v>
      </c>
      <c r="M167" s="179">
        <v>32</v>
      </c>
      <c r="N167" s="179">
        <v>103</v>
      </c>
      <c r="O167" s="109">
        <v>5</v>
      </c>
      <c r="P167" s="100"/>
      <c r="Q167" s="190"/>
      <c r="R167" s="190">
        <f t="shared" si="24"/>
        <v>0</v>
      </c>
      <c r="S167" s="190"/>
      <c r="T167" s="190"/>
      <c r="U167" s="109">
        <f t="shared" si="25"/>
        <v>0</v>
      </c>
      <c r="V167" s="190"/>
      <c r="W167" s="190"/>
      <c r="X167" s="190">
        <f t="shared" si="26"/>
        <v>0</v>
      </c>
      <c r="Y167" s="191"/>
      <c r="Z167" s="192"/>
      <c r="AA167" s="110" t="str">
        <f t="shared" si="27"/>
        <v/>
      </c>
      <c r="AB167" s="109" t="str">
        <f t="shared" si="28"/>
        <v/>
      </c>
      <c r="AC167" s="193" t="str">
        <f t="shared" si="29"/>
        <v xml:space="preserve"> </v>
      </c>
      <c r="AD167" s="194" t="str">
        <f t="shared" si="30"/>
        <v xml:space="preserve"> </v>
      </c>
      <c r="AE167" s="195" t="str">
        <f t="shared" si="31"/>
        <v xml:space="preserve"> </v>
      </c>
      <c r="AF167" s="196"/>
      <c r="AG167" s="106" t="str">
        <f t="shared" si="32"/>
        <v>ok</v>
      </c>
      <c r="AH167" s="196"/>
      <c r="AI167" s="197" t="s">
        <v>242</v>
      </c>
      <c r="AJ167" s="197" t="s">
        <v>2006</v>
      </c>
      <c r="AK167" s="198"/>
      <c r="AL167" s="198"/>
      <c r="AM167" s="198" t="s">
        <v>165</v>
      </c>
      <c r="AN167" s="198" t="s">
        <v>1455</v>
      </c>
      <c r="AO167" s="197" t="s">
        <v>244</v>
      </c>
      <c r="AP167" s="198" t="s">
        <v>1456</v>
      </c>
      <c r="AQ167" s="198">
        <v>25694555</v>
      </c>
      <c r="AR167" s="198" t="s">
        <v>62</v>
      </c>
      <c r="AS167" s="198" t="s">
        <v>245</v>
      </c>
    </row>
    <row r="168" spans="1:45" ht="22.5" customHeight="1" x14ac:dyDescent="0.25">
      <c r="A168" s="105"/>
      <c r="B168" s="102">
        <v>164</v>
      </c>
      <c r="C168" s="178" t="s">
        <v>1459</v>
      </c>
      <c r="D168" s="111" t="s">
        <v>960</v>
      </c>
      <c r="E168" s="179">
        <v>8</v>
      </c>
      <c r="F168" s="178" t="s">
        <v>1955</v>
      </c>
      <c r="G168" s="178" t="s">
        <v>62</v>
      </c>
      <c r="H168" s="179">
        <v>0</v>
      </c>
      <c r="I168" s="179">
        <v>0</v>
      </c>
      <c r="J168" s="179">
        <v>0</v>
      </c>
      <c r="K168" s="179">
        <v>43</v>
      </c>
      <c r="L168" s="179">
        <v>57</v>
      </c>
      <c r="M168" s="179">
        <v>60</v>
      </c>
      <c r="N168" s="179">
        <v>160</v>
      </c>
      <c r="O168" s="109">
        <v>7</v>
      </c>
      <c r="P168" s="100"/>
      <c r="Q168" s="190"/>
      <c r="R168" s="190">
        <f t="shared" si="24"/>
        <v>0</v>
      </c>
      <c r="S168" s="190"/>
      <c r="T168" s="190"/>
      <c r="U168" s="109">
        <f t="shared" si="25"/>
        <v>0</v>
      </c>
      <c r="V168" s="190"/>
      <c r="W168" s="190"/>
      <c r="X168" s="190">
        <f t="shared" si="26"/>
        <v>0</v>
      </c>
      <c r="Y168" s="191"/>
      <c r="Z168" s="192"/>
      <c r="AA168" s="110" t="str">
        <f t="shared" si="27"/>
        <v/>
      </c>
      <c r="AB168" s="109" t="str">
        <f t="shared" si="28"/>
        <v/>
      </c>
      <c r="AC168" s="193" t="str">
        <f t="shared" si="29"/>
        <v xml:space="preserve"> </v>
      </c>
      <c r="AD168" s="194" t="str">
        <f t="shared" si="30"/>
        <v xml:space="preserve"> </v>
      </c>
      <c r="AE168" s="195" t="str">
        <f t="shared" si="31"/>
        <v xml:space="preserve"> </v>
      </c>
      <c r="AF168" s="196"/>
      <c r="AG168" s="106" t="str">
        <f t="shared" si="32"/>
        <v>ok</v>
      </c>
      <c r="AH168" s="196"/>
      <c r="AI168" s="197" t="s">
        <v>1460</v>
      </c>
      <c r="AJ168" s="197" t="s">
        <v>1459</v>
      </c>
      <c r="AK168" s="198"/>
      <c r="AL168" s="198"/>
      <c r="AM168" s="198" t="s">
        <v>1461</v>
      </c>
      <c r="AN168" s="198" t="s">
        <v>1457</v>
      </c>
      <c r="AO168" s="197" t="s">
        <v>1458</v>
      </c>
      <c r="AP168" s="198" t="s">
        <v>1462</v>
      </c>
      <c r="AQ168" s="198">
        <v>25692685</v>
      </c>
      <c r="AR168" s="198" t="s">
        <v>62</v>
      </c>
      <c r="AS168" s="198" t="s">
        <v>626</v>
      </c>
    </row>
    <row r="169" spans="1:45" ht="22.5" customHeight="1" x14ac:dyDescent="0.25">
      <c r="A169" s="111"/>
      <c r="B169" s="102">
        <v>165</v>
      </c>
      <c r="C169" s="178" t="s">
        <v>1465</v>
      </c>
      <c r="D169" s="111" t="s">
        <v>960</v>
      </c>
      <c r="E169" s="179">
        <v>7</v>
      </c>
      <c r="F169" s="178" t="s">
        <v>1955</v>
      </c>
      <c r="G169" s="178" t="s">
        <v>62</v>
      </c>
      <c r="H169" s="179">
        <v>0</v>
      </c>
      <c r="I169" s="179">
        <v>0</v>
      </c>
      <c r="J169" s="179">
        <v>0</v>
      </c>
      <c r="K169" s="179">
        <v>36</v>
      </c>
      <c r="L169" s="179">
        <v>43</v>
      </c>
      <c r="M169" s="179">
        <v>53</v>
      </c>
      <c r="N169" s="179">
        <v>132</v>
      </c>
      <c r="O169" s="109">
        <v>5</v>
      </c>
      <c r="P169" s="100"/>
      <c r="Q169" s="190"/>
      <c r="R169" s="190">
        <f t="shared" si="24"/>
        <v>0</v>
      </c>
      <c r="S169" s="190"/>
      <c r="T169" s="190"/>
      <c r="U169" s="109">
        <f t="shared" si="25"/>
        <v>0</v>
      </c>
      <c r="V169" s="190"/>
      <c r="W169" s="190"/>
      <c r="X169" s="190">
        <f t="shared" si="26"/>
        <v>0</v>
      </c>
      <c r="Y169" s="191"/>
      <c r="Z169" s="192"/>
      <c r="AA169" s="110" t="str">
        <f t="shared" si="27"/>
        <v/>
      </c>
      <c r="AB169" s="109" t="str">
        <f t="shared" si="28"/>
        <v/>
      </c>
      <c r="AC169" s="193" t="str">
        <f t="shared" si="29"/>
        <v xml:space="preserve"> </v>
      </c>
      <c r="AD169" s="194" t="str">
        <f t="shared" si="30"/>
        <v xml:space="preserve"> </v>
      </c>
      <c r="AE169" s="195" t="str">
        <f t="shared" si="31"/>
        <v xml:space="preserve"> </v>
      </c>
      <c r="AF169" s="196"/>
      <c r="AG169" s="106" t="str">
        <f t="shared" si="32"/>
        <v>ok</v>
      </c>
      <c r="AH169" s="196"/>
      <c r="AI169" s="197" t="s">
        <v>1466</v>
      </c>
      <c r="AJ169" s="197" t="s">
        <v>1465</v>
      </c>
      <c r="AK169" s="198"/>
      <c r="AL169" s="198"/>
      <c r="AM169" s="198" t="s">
        <v>1467</v>
      </c>
      <c r="AN169" s="198" t="s">
        <v>1463</v>
      </c>
      <c r="AO169" s="197" t="s">
        <v>1464</v>
      </c>
      <c r="AP169" s="198" t="s">
        <v>1468</v>
      </c>
      <c r="AQ169" s="198">
        <v>25692705</v>
      </c>
      <c r="AR169" s="198" t="s">
        <v>62</v>
      </c>
      <c r="AS169" s="198" t="s">
        <v>67</v>
      </c>
    </row>
    <row r="170" spans="1:45" ht="22.5" customHeight="1" x14ac:dyDescent="0.25">
      <c r="A170" s="105"/>
      <c r="B170" s="102">
        <v>166</v>
      </c>
      <c r="C170" s="178" t="s">
        <v>2007</v>
      </c>
      <c r="D170" s="111" t="s">
        <v>960</v>
      </c>
      <c r="E170" s="179">
        <v>5</v>
      </c>
      <c r="F170" s="178" t="s">
        <v>1955</v>
      </c>
      <c r="G170" s="178" t="s">
        <v>62</v>
      </c>
      <c r="H170" s="179">
        <v>0</v>
      </c>
      <c r="I170" s="179">
        <v>0</v>
      </c>
      <c r="J170" s="179">
        <v>0</v>
      </c>
      <c r="K170" s="179">
        <v>25</v>
      </c>
      <c r="L170" s="179">
        <v>39</v>
      </c>
      <c r="M170" s="179">
        <v>33</v>
      </c>
      <c r="N170" s="179">
        <v>97</v>
      </c>
      <c r="O170" s="109">
        <v>5</v>
      </c>
      <c r="P170" s="100"/>
      <c r="Q170" s="190"/>
      <c r="R170" s="190">
        <f t="shared" si="24"/>
        <v>0</v>
      </c>
      <c r="S170" s="190"/>
      <c r="T170" s="190"/>
      <c r="U170" s="109">
        <f t="shared" si="25"/>
        <v>0</v>
      </c>
      <c r="V170" s="190"/>
      <c r="W170" s="190"/>
      <c r="X170" s="190">
        <f t="shared" si="26"/>
        <v>0</v>
      </c>
      <c r="Y170" s="191"/>
      <c r="Z170" s="192"/>
      <c r="AA170" s="110" t="str">
        <f t="shared" si="27"/>
        <v/>
      </c>
      <c r="AB170" s="109" t="str">
        <f t="shared" si="28"/>
        <v/>
      </c>
      <c r="AC170" s="193" t="str">
        <f t="shared" si="29"/>
        <v xml:space="preserve"> </v>
      </c>
      <c r="AD170" s="194" t="str">
        <f t="shared" si="30"/>
        <v xml:space="preserve"> </v>
      </c>
      <c r="AE170" s="195" t="str">
        <f t="shared" si="31"/>
        <v xml:space="preserve"> </v>
      </c>
      <c r="AF170" s="196"/>
      <c r="AG170" s="106" t="str">
        <f t="shared" si="32"/>
        <v>ok</v>
      </c>
      <c r="AH170" s="196"/>
      <c r="AI170" s="197" t="s">
        <v>86</v>
      </c>
      <c r="AJ170" s="197" t="s">
        <v>2007</v>
      </c>
      <c r="AK170" s="198"/>
      <c r="AL170" s="198"/>
      <c r="AM170" s="198" t="s">
        <v>494</v>
      </c>
      <c r="AN170" s="198" t="s">
        <v>1469</v>
      </c>
      <c r="AO170" s="197" t="s">
        <v>1470</v>
      </c>
      <c r="AP170" s="198" t="s">
        <v>1471</v>
      </c>
      <c r="AQ170" s="198">
        <v>25692725</v>
      </c>
      <c r="AR170" s="198" t="s">
        <v>62</v>
      </c>
      <c r="AS170" s="198" t="s">
        <v>87</v>
      </c>
    </row>
    <row r="171" spans="1:45" ht="22.5" customHeight="1" x14ac:dyDescent="0.25">
      <c r="A171" s="111"/>
      <c r="B171" s="102">
        <v>167</v>
      </c>
      <c r="C171" s="178" t="s">
        <v>627</v>
      </c>
      <c r="D171" s="111" t="s">
        <v>960</v>
      </c>
      <c r="E171" s="179">
        <v>8</v>
      </c>
      <c r="F171" s="178" t="s">
        <v>1955</v>
      </c>
      <c r="G171" s="178" t="s">
        <v>62</v>
      </c>
      <c r="H171" s="179">
        <v>35</v>
      </c>
      <c r="I171" s="179">
        <v>16</v>
      </c>
      <c r="J171" s="179">
        <v>28</v>
      </c>
      <c r="K171" s="179">
        <v>16</v>
      </c>
      <c r="L171" s="179">
        <v>20</v>
      </c>
      <c r="M171" s="179">
        <v>20</v>
      </c>
      <c r="N171" s="179">
        <v>135</v>
      </c>
      <c r="O171" s="109">
        <v>3</v>
      </c>
      <c r="P171" s="100"/>
      <c r="Q171" s="190"/>
      <c r="R171" s="190">
        <f t="shared" si="24"/>
        <v>0</v>
      </c>
      <c r="S171" s="190"/>
      <c r="T171" s="190"/>
      <c r="U171" s="109">
        <f t="shared" si="25"/>
        <v>0</v>
      </c>
      <c r="V171" s="190"/>
      <c r="W171" s="190"/>
      <c r="X171" s="190">
        <f t="shared" si="26"/>
        <v>0</v>
      </c>
      <c r="Y171" s="191"/>
      <c r="Z171" s="192"/>
      <c r="AA171" s="110" t="str">
        <f t="shared" si="27"/>
        <v/>
      </c>
      <c r="AB171" s="109" t="str">
        <f t="shared" si="28"/>
        <v/>
      </c>
      <c r="AC171" s="193" t="str">
        <f t="shared" si="29"/>
        <v xml:space="preserve"> </v>
      </c>
      <c r="AD171" s="194" t="str">
        <f t="shared" si="30"/>
        <v xml:space="preserve"> </v>
      </c>
      <c r="AE171" s="195" t="str">
        <f t="shared" si="31"/>
        <v xml:space="preserve"> </v>
      </c>
      <c r="AF171" s="196"/>
      <c r="AG171" s="106" t="str">
        <f t="shared" si="32"/>
        <v>ok</v>
      </c>
      <c r="AH171" s="196"/>
      <c r="AI171" s="197" t="s">
        <v>628</v>
      </c>
      <c r="AJ171" s="197" t="s">
        <v>627</v>
      </c>
      <c r="AK171" s="198"/>
      <c r="AL171" s="198"/>
      <c r="AM171" s="198" t="s">
        <v>1472</v>
      </c>
      <c r="AN171" s="198" t="s">
        <v>1298</v>
      </c>
      <c r="AO171" s="197" t="s">
        <v>1473</v>
      </c>
      <c r="AP171" s="198" t="s">
        <v>1474</v>
      </c>
      <c r="AQ171" s="198">
        <v>25694525</v>
      </c>
      <c r="AR171" s="198" t="s">
        <v>62</v>
      </c>
      <c r="AS171" s="198" t="s">
        <v>629</v>
      </c>
    </row>
    <row r="172" spans="1:45" ht="22.5" customHeight="1" x14ac:dyDescent="0.25">
      <c r="A172" s="105"/>
      <c r="B172" s="102">
        <v>168</v>
      </c>
      <c r="C172" s="178" t="s">
        <v>2008</v>
      </c>
      <c r="D172" s="111" t="s">
        <v>960</v>
      </c>
      <c r="E172" s="179">
        <v>5</v>
      </c>
      <c r="F172" s="178" t="s">
        <v>1955</v>
      </c>
      <c r="G172" s="178" t="s">
        <v>62</v>
      </c>
      <c r="H172" s="179">
        <v>10</v>
      </c>
      <c r="I172" s="179">
        <v>8</v>
      </c>
      <c r="J172" s="179">
        <v>15</v>
      </c>
      <c r="K172" s="179">
        <v>11</v>
      </c>
      <c r="L172" s="179">
        <v>13</v>
      </c>
      <c r="M172" s="179">
        <v>8</v>
      </c>
      <c r="N172" s="179">
        <v>65</v>
      </c>
      <c r="O172" s="109">
        <v>3</v>
      </c>
      <c r="P172" s="100"/>
      <c r="Q172" s="190"/>
      <c r="R172" s="190">
        <f t="shared" si="24"/>
        <v>0</v>
      </c>
      <c r="S172" s="190"/>
      <c r="T172" s="190"/>
      <c r="U172" s="109">
        <f t="shared" si="25"/>
        <v>0</v>
      </c>
      <c r="V172" s="190"/>
      <c r="W172" s="190"/>
      <c r="X172" s="190">
        <f t="shared" si="26"/>
        <v>0</v>
      </c>
      <c r="Y172" s="191"/>
      <c r="Z172" s="192"/>
      <c r="AA172" s="110" t="str">
        <f t="shared" si="27"/>
        <v/>
      </c>
      <c r="AB172" s="109" t="str">
        <f t="shared" si="28"/>
        <v/>
      </c>
      <c r="AC172" s="193" t="str">
        <f t="shared" si="29"/>
        <v xml:space="preserve"> </v>
      </c>
      <c r="AD172" s="194" t="str">
        <f t="shared" si="30"/>
        <v xml:space="preserve"> </v>
      </c>
      <c r="AE172" s="195" t="str">
        <f t="shared" si="31"/>
        <v xml:space="preserve"> </v>
      </c>
      <c r="AF172" s="196"/>
      <c r="AG172" s="106" t="str">
        <f t="shared" si="32"/>
        <v>ok</v>
      </c>
      <c r="AH172" s="196"/>
      <c r="AI172" s="197" t="s">
        <v>631</v>
      </c>
      <c r="AJ172" s="197" t="s">
        <v>2008</v>
      </c>
      <c r="AK172" s="198"/>
      <c r="AL172" s="198" t="s">
        <v>53</v>
      </c>
      <c r="AM172" s="198" t="s">
        <v>1873</v>
      </c>
      <c r="AN172" s="198" t="s">
        <v>1475</v>
      </c>
      <c r="AO172" s="197" t="s">
        <v>1439</v>
      </c>
      <c r="AP172" s="198" t="s">
        <v>1476</v>
      </c>
      <c r="AQ172" s="198">
        <v>25692745</v>
      </c>
      <c r="AR172" s="198" t="s">
        <v>62</v>
      </c>
      <c r="AS172" s="198" t="s">
        <v>632</v>
      </c>
    </row>
    <row r="173" spans="1:45" ht="22.5" customHeight="1" x14ac:dyDescent="0.25">
      <c r="A173" s="111"/>
      <c r="B173" s="102">
        <v>169</v>
      </c>
      <c r="C173" s="178" t="s">
        <v>1874</v>
      </c>
      <c r="D173" s="111" t="s">
        <v>960</v>
      </c>
      <c r="E173" s="179">
        <v>14</v>
      </c>
      <c r="F173" s="178" t="s">
        <v>1955</v>
      </c>
      <c r="G173" s="178" t="s">
        <v>62</v>
      </c>
      <c r="H173" s="179">
        <v>41</v>
      </c>
      <c r="I173" s="179">
        <v>52</v>
      </c>
      <c r="J173" s="179">
        <v>63</v>
      </c>
      <c r="K173" s="179">
        <v>46</v>
      </c>
      <c r="L173" s="179">
        <v>46</v>
      </c>
      <c r="M173" s="179">
        <v>34</v>
      </c>
      <c r="N173" s="179">
        <v>282</v>
      </c>
      <c r="O173" s="109">
        <v>5</v>
      </c>
      <c r="P173" s="100"/>
      <c r="Q173" s="190"/>
      <c r="R173" s="190">
        <f t="shared" si="24"/>
        <v>0</v>
      </c>
      <c r="S173" s="190"/>
      <c r="T173" s="190"/>
      <c r="U173" s="109">
        <f t="shared" si="25"/>
        <v>0</v>
      </c>
      <c r="V173" s="190"/>
      <c r="W173" s="190"/>
      <c r="X173" s="190">
        <f t="shared" si="26"/>
        <v>0</v>
      </c>
      <c r="Y173" s="191"/>
      <c r="Z173" s="192"/>
      <c r="AA173" s="110" t="str">
        <f t="shared" si="27"/>
        <v/>
      </c>
      <c r="AB173" s="109" t="str">
        <f t="shared" si="28"/>
        <v/>
      </c>
      <c r="AC173" s="193" t="str">
        <f t="shared" si="29"/>
        <v xml:space="preserve"> </v>
      </c>
      <c r="AD173" s="194" t="str">
        <f t="shared" si="30"/>
        <v xml:space="preserve"> </v>
      </c>
      <c r="AE173" s="195" t="str">
        <f t="shared" si="31"/>
        <v xml:space="preserve"> </v>
      </c>
      <c r="AF173" s="196"/>
      <c r="AG173" s="106" t="str">
        <f t="shared" si="32"/>
        <v>ok</v>
      </c>
      <c r="AH173" s="196"/>
      <c r="AI173" s="197" t="s">
        <v>258</v>
      </c>
      <c r="AJ173" s="197" t="s">
        <v>1874</v>
      </c>
      <c r="AK173" s="198"/>
      <c r="AL173" s="198"/>
      <c r="AM173" s="198" t="s">
        <v>2100</v>
      </c>
      <c r="AN173" s="198" t="s">
        <v>1477</v>
      </c>
      <c r="AO173" s="197" t="s">
        <v>1478</v>
      </c>
      <c r="AP173" s="198" t="s">
        <v>1479</v>
      </c>
      <c r="AQ173" s="198">
        <v>25692755</v>
      </c>
      <c r="AR173" s="198" t="s">
        <v>62</v>
      </c>
      <c r="AS173" s="198" t="s">
        <v>259</v>
      </c>
    </row>
    <row r="174" spans="1:45" ht="22.5" customHeight="1" x14ac:dyDescent="0.25">
      <c r="A174" s="105"/>
      <c r="B174" s="102">
        <v>170</v>
      </c>
      <c r="C174" s="178" t="s">
        <v>2009</v>
      </c>
      <c r="D174" s="111" t="s">
        <v>960</v>
      </c>
      <c r="E174" s="179">
        <v>14</v>
      </c>
      <c r="F174" s="178" t="s">
        <v>1955</v>
      </c>
      <c r="G174" s="178" t="s">
        <v>62</v>
      </c>
      <c r="H174" s="179">
        <v>50</v>
      </c>
      <c r="I174" s="179">
        <v>45</v>
      </c>
      <c r="J174" s="179">
        <v>49</v>
      </c>
      <c r="K174" s="179">
        <v>46</v>
      </c>
      <c r="L174" s="179">
        <v>74</v>
      </c>
      <c r="M174" s="179">
        <v>63</v>
      </c>
      <c r="N174" s="179">
        <v>327</v>
      </c>
      <c r="O174" s="109">
        <v>7</v>
      </c>
      <c r="P174" s="100"/>
      <c r="Q174" s="190"/>
      <c r="R174" s="190">
        <f t="shared" si="24"/>
        <v>0</v>
      </c>
      <c r="S174" s="190"/>
      <c r="T174" s="190"/>
      <c r="U174" s="109">
        <f t="shared" si="25"/>
        <v>0</v>
      </c>
      <c r="V174" s="190"/>
      <c r="W174" s="190"/>
      <c r="X174" s="190">
        <f t="shared" si="26"/>
        <v>0</v>
      </c>
      <c r="Y174" s="191"/>
      <c r="Z174" s="192"/>
      <c r="AA174" s="110" t="str">
        <f t="shared" si="27"/>
        <v/>
      </c>
      <c r="AB174" s="109" t="str">
        <f t="shared" si="28"/>
        <v/>
      </c>
      <c r="AC174" s="193" t="str">
        <f t="shared" si="29"/>
        <v xml:space="preserve"> </v>
      </c>
      <c r="AD174" s="194" t="str">
        <f t="shared" si="30"/>
        <v xml:space="preserve"> </v>
      </c>
      <c r="AE174" s="195" t="str">
        <f t="shared" si="31"/>
        <v xml:space="preserve"> </v>
      </c>
      <c r="AF174" s="196"/>
      <c r="AG174" s="106" t="str">
        <f t="shared" si="32"/>
        <v>ok</v>
      </c>
      <c r="AH174" s="196"/>
      <c r="AI174" s="197" t="s">
        <v>2101</v>
      </c>
      <c r="AJ174" s="197" t="s">
        <v>2009</v>
      </c>
      <c r="AK174" s="198"/>
      <c r="AL174" s="198" t="s">
        <v>53</v>
      </c>
      <c r="AM174" s="198" t="s">
        <v>910</v>
      </c>
      <c r="AN174" s="198" t="s">
        <v>1480</v>
      </c>
      <c r="AO174" s="197" t="s">
        <v>1481</v>
      </c>
      <c r="AP174" s="198" t="s">
        <v>1482</v>
      </c>
      <c r="AQ174" s="198">
        <v>25692735</v>
      </c>
      <c r="AR174" s="198" t="s">
        <v>62</v>
      </c>
      <c r="AS174" s="198" t="s">
        <v>380</v>
      </c>
    </row>
    <row r="175" spans="1:45" ht="22.5" customHeight="1" x14ac:dyDescent="0.25">
      <c r="A175" s="111"/>
      <c r="B175" s="102">
        <v>171</v>
      </c>
      <c r="C175" s="178" t="s">
        <v>170</v>
      </c>
      <c r="D175" s="111" t="s">
        <v>960</v>
      </c>
      <c r="E175" s="179">
        <v>13</v>
      </c>
      <c r="F175" s="178" t="s">
        <v>1955</v>
      </c>
      <c r="G175" s="178" t="s">
        <v>62</v>
      </c>
      <c r="H175" s="179">
        <v>60</v>
      </c>
      <c r="I175" s="179">
        <v>42</v>
      </c>
      <c r="J175" s="179">
        <v>50</v>
      </c>
      <c r="K175" s="179">
        <v>43</v>
      </c>
      <c r="L175" s="179">
        <v>37</v>
      </c>
      <c r="M175" s="179">
        <v>41</v>
      </c>
      <c r="N175" s="179">
        <v>273</v>
      </c>
      <c r="O175" s="109">
        <v>5</v>
      </c>
      <c r="P175" s="100"/>
      <c r="Q175" s="190"/>
      <c r="R175" s="190">
        <f t="shared" si="24"/>
        <v>0</v>
      </c>
      <c r="S175" s="190"/>
      <c r="T175" s="190"/>
      <c r="U175" s="109">
        <f t="shared" si="25"/>
        <v>0</v>
      </c>
      <c r="V175" s="190"/>
      <c r="W175" s="190"/>
      <c r="X175" s="190">
        <f t="shared" si="26"/>
        <v>0</v>
      </c>
      <c r="Y175" s="191"/>
      <c r="Z175" s="192"/>
      <c r="AA175" s="110" t="str">
        <f t="shared" si="27"/>
        <v/>
      </c>
      <c r="AB175" s="109" t="str">
        <f t="shared" si="28"/>
        <v/>
      </c>
      <c r="AC175" s="193" t="str">
        <f t="shared" si="29"/>
        <v xml:space="preserve"> </v>
      </c>
      <c r="AD175" s="194" t="str">
        <f t="shared" si="30"/>
        <v xml:space="preserve"> </v>
      </c>
      <c r="AE175" s="195" t="str">
        <f t="shared" si="31"/>
        <v xml:space="preserve"> </v>
      </c>
      <c r="AF175" s="196"/>
      <c r="AG175" s="106" t="str">
        <f t="shared" si="32"/>
        <v>ok</v>
      </c>
      <c r="AH175" s="196"/>
      <c r="AI175" s="197" t="s">
        <v>892</v>
      </c>
      <c r="AJ175" s="197" t="s">
        <v>170</v>
      </c>
      <c r="AK175" s="198"/>
      <c r="AL175" s="198"/>
      <c r="AM175" s="198" t="s">
        <v>635</v>
      </c>
      <c r="AN175" s="198" t="s">
        <v>1483</v>
      </c>
      <c r="AO175" s="197" t="s">
        <v>1484</v>
      </c>
      <c r="AP175" s="198" t="s">
        <v>1485</v>
      </c>
      <c r="AQ175" s="198">
        <v>25692765</v>
      </c>
      <c r="AR175" s="198" t="s">
        <v>62</v>
      </c>
      <c r="AS175" s="198" t="s">
        <v>171</v>
      </c>
    </row>
    <row r="176" spans="1:45" ht="22.5" customHeight="1" x14ac:dyDescent="0.25">
      <c r="A176" s="105"/>
      <c r="B176" s="102">
        <v>172</v>
      </c>
      <c r="C176" s="178" t="s">
        <v>1486</v>
      </c>
      <c r="D176" s="111" t="s">
        <v>960</v>
      </c>
      <c r="E176" s="179">
        <v>20</v>
      </c>
      <c r="F176" s="178" t="s">
        <v>1955</v>
      </c>
      <c r="G176" s="178" t="s">
        <v>62</v>
      </c>
      <c r="H176" s="179">
        <v>65</v>
      </c>
      <c r="I176" s="179">
        <v>80</v>
      </c>
      <c r="J176" s="179">
        <v>69</v>
      </c>
      <c r="K176" s="179">
        <v>82</v>
      </c>
      <c r="L176" s="179">
        <v>61</v>
      </c>
      <c r="M176" s="179">
        <v>63</v>
      </c>
      <c r="N176" s="179">
        <v>420</v>
      </c>
      <c r="O176" s="109">
        <v>7</v>
      </c>
      <c r="P176" s="100"/>
      <c r="Q176" s="190"/>
      <c r="R176" s="190">
        <f t="shared" si="24"/>
        <v>0</v>
      </c>
      <c r="S176" s="190"/>
      <c r="T176" s="190"/>
      <c r="U176" s="109">
        <f t="shared" si="25"/>
        <v>0</v>
      </c>
      <c r="V176" s="190"/>
      <c r="W176" s="190"/>
      <c r="X176" s="190">
        <f t="shared" si="26"/>
        <v>0</v>
      </c>
      <c r="Y176" s="191"/>
      <c r="Z176" s="192"/>
      <c r="AA176" s="110" t="str">
        <f t="shared" si="27"/>
        <v/>
      </c>
      <c r="AB176" s="109" t="str">
        <f t="shared" si="28"/>
        <v/>
      </c>
      <c r="AC176" s="193" t="str">
        <f t="shared" si="29"/>
        <v xml:space="preserve"> </v>
      </c>
      <c r="AD176" s="194" t="str">
        <f t="shared" si="30"/>
        <v xml:space="preserve"> </v>
      </c>
      <c r="AE176" s="195" t="str">
        <f t="shared" si="31"/>
        <v xml:space="preserve"> </v>
      </c>
      <c r="AF176" s="196"/>
      <c r="AG176" s="106" t="str">
        <f t="shared" si="32"/>
        <v>ok</v>
      </c>
      <c r="AH176" s="196"/>
      <c r="AI176" s="197" t="s">
        <v>1487</v>
      </c>
      <c r="AJ176" s="197" t="s">
        <v>1486</v>
      </c>
      <c r="AK176" s="198"/>
      <c r="AL176" s="198"/>
      <c r="AM176" s="198" t="s">
        <v>1488</v>
      </c>
      <c r="AN176" s="198" t="s">
        <v>1875</v>
      </c>
      <c r="AO176" s="197" t="s">
        <v>1876</v>
      </c>
      <c r="AP176" s="198" t="s">
        <v>1489</v>
      </c>
      <c r="AQ176" s="198">
        <v>25694635</v>
      </c>
      <c r="AR176" s="198" t="s">
        <v>62</v>
      </c>
      <c r="AS176" s="198" t="s">
        <v>1490</v>
      </c>
    </row>
    <row r="177" spans="1:45" ht="22.5" customHeight="1" x14ac:dyDescent="0.25">
      <c r="A177" s="111"/>
      <c r="B177" s="102">
        <v>173</v>
      </c>
      <c r="C177" s="178" t="s">
        <v>362</v>
      </c>
      <c r="D177" s="111" t="s">
        <v>960</v>
      </c>
      <c r="E177" s="179">
        <v>10</v>
      </c>
      <c r="F177" s="178" t="s">
        <v>1955</v>
      </c>
      <c r="G177" s="178" t="s">
        <v>62</v>
      </c>
      <c r="H177" s="179">
        <v>24</v>
      </c>
      <c r="I177" s="179">
        <v>39</v>
      </c>
      <c r="J177" s="179">
        <v>32</v>
      </c>
      <c r="K177" s="179">
        <v>27</v>
      </c>
      <c r="L177" s="179">
        <v>42</v>
      </c>
      <c r="M177" s="179">
        <v>25</v>
      </c>
      <c r="N177" s="179">
        <v>189</v>
      </c>
      <c r="O177" s="109">
        <v>5</v>
      </c>
      <c r="P177" s="100"/>
      <c r="Q177" s="190"/>
      <c r="R177" s="190">
        <f t="shared" si="24"/>
        <v>0</v>
      </c>
      <c r="S177" s="190"/>
      <c r="T177" s="190"/>
      <c r="U177" s="109">
        <f t="shared" si="25"/>
        <v>0</v>
      </c>
      <c r="V177" s="190"/>
      <c r="W177" s="190"/>
      <c r="X177" s="190">
        <f t="shared" si="26"/>
        <v>0</v>
      </c>
      <c r="Y177" s="191"/>
      <c r="Z177" s="192"/>
      <c r="AA177" s="110" t="str">
        <f t="shared" si="27"/>
        <v/>
      </c>
      <c r="AB177" s="109" t="str">
        <f t="shared" si="28"/>
        <v/>
      </c>
      <c r="AC177" s="193" t="str">
        <f t="shared" si="29"/>
        <v xml:space="preserve"> </v>
      </c>
      <c r="AD177" s="194" t="str">
        <f t="shared" si="30"/>
        <v xml:space="preserve"> </v>
      </c>
      <c r="AE177" s="195" t="str">
        <f t="shared" si="31"/>
        <v xml:space="preserve"> </v>
      </c>
      <c r="AF177" s="196"/>
      <c r="AG177" s="106" t="str">
        <f t="shared" si="32"/>
        <v>ok</v>
      </c>
      <c r="AH177" s="196"/>
      <c r="AI177" s="197" t="s">
        <v>363</v>
      </c>
      <c r="AJ177" s="197" t="s">
        <v>362</v>
      </c>
      <c r="AK177" s="198"/>
      <c r="AL177" s="198"/>
      <c r="AM177" s="198" t="s">
        <v>364</v>
      </c>
      <c r="AN177" s="198" t="s">
        <v>1491</v>
      </c>
      <c r="AO177" s="197" t="s">
        <v>365</v>
      </c>
      <c r="AP177" s="198" t="s">
        <v>1492</v>
      </c>
      <c r="AQ177" s="198">
        <v>25692775</v>
      </c>
      <c r="AR177" s="198" t="s">
        <v>62</v>
      </c>
      <c r="AS177" s="198" t="s">
        <v>366</v>
      </c>
    </row>
    <row r="178" spans="1:45" ht="22.5" customHeight="1" x14ac:dyDescent="0.25">
      <c r="A178" s="105"/>
      <c r="B178" s="102">
        <v>174</v>
      </c>
      <c r="C178" s="178" t="s">
        <v>2010</v>
      </c>
      <c r="D178" s="111" t="s">
        <v>960</v>
      </c>
      <c r="E178" s="179">
        <v>12</v>
      </c>
      <c r="F178" s="178" t="s">
        <v>1955</v>
      </c>
      <c r="G178" s="178" t="s">
        <v>62</v>
      </c>
      <c r="H178" s="179">
        <v>41</v>
      </c>
      <c r="I178" s="179">
        <v>49</v>
      </c>
      <c r="J178" s="179">
        <v>38</v>
      </c>
      <c r="K178" s="179">
        <v>36</v>
      </c>
      <c r="L178" s="179">
        <v>40</v>
      </c>
      <c r="M178" s="179">
        <v>45</v>
      </c>
      <c r="N178" s="179">
        <v>249</v>
      </c>
      <c r="O178" s="109">
        <v>5</v>
      </c>
      <c r="P178" s="100"/>
      <c r="Q178" s="190"/>
      <c r="R178" s="190">
        <f t="shared" si="24"/>
        <v>0</v>
      </c>
      <c r="S178" s="190"/>
      <c r="T178" s="190"/>
      <c r="U178" s="109">
        <f t="shared" si="25"/>
        <v>0</v>
      </c>
      <c r="V178" s="190"/>
      <c r="W178" s="190"/>
      <c r="X178" s="190">
        <f t="shared" si="26"/>
        <v>0</v>
      </c>
      <c r="Y178" s="191"/>
      <c r="Z178" s="192"/>
      <c r="AA178" s="110" t="str">
        <f t="shared" si="27"/>
        <v/>
      </c>
      <c r="AB178" s="109" t="str">
        <f t="shared" si="28"/>
        <v/>
      </c>
      <c r="AC178" s="193" t="str">
        <f t="shared" si="29"/>
        <v xml:space="preserve"> </v>
      </c>
      <c r="AD178" s="194" t="str">
        <f t="shared" si="30"/>
        <v xml:space="preserve"> </v>
      </c>
      <c r="AE178" s="195" t="str">
        <f t="shared" si="31"/>
        <v xml:space="preserve"> </v>
      </c>
      <c r="AF178" s="196"/>
      <c r="AG178" s="106" t="str">
        <f t="shared" si="32"/>
        <v>ok</v>
      </c>
      <c r="AH178" s="196"/>
      <c r="AI178" s="197" t="s">
        <v>284</v>
      </c>
      <c r="AJ178" s="197" t="s">
        <v>2010</v>
      </c>
      <c r="AK178" s="198"/>
      <c r="AL178" s="198"/>
      <c r="AM178" s="198" t="s">
        <v>893</v>
      </c>
      <c r="AN178" s="198" t="s">
        <v>285</v>
      </c>
      <c r="AO178" s="197" t="s">
        <v>1493</v>
      </c>
      <c r="AP178" s="198" t="s">
        <v>1494</v>
      </c>
      <c r="AQ178" s="198">
        <v>25692785</v>
      </c>
      <c r="AR178" s="198" t="s">
        <v>62</v>
      </c>
      <c r="AS178" s="198" t="s">
        <v>286</v>
      </c>
    </row>
    <row r="179" spans="1:45" ht="22.5" customHeight="1" x14ac:dyDescent="0.25">
      <c r="A179" s="111"/>
      <c r="B179" s="102">
        <v>175</v>
      </c>
      <c r="C179" s="178" t="s">
        <v>633</v>
      </c>
      <c r="D179" s="111" t="s">
        <v>960</v>
      </c>
      <c r="E179" s="179">
        <v>17</v>
      </c>
      <c r="F179" s="178" t="s">
        <v>1955</v>
      </c>
      <c r="G179" s="178" t="s">
        <v>62</v>
      </c>
      <c r="H179" s="179">
        <v>71</v>
      </c>
      <c r="I179" s="179">
        <v>71</v>
      </c>
      <c r="J179" s="179">
        <v>49</v>
      </c>
      <c r="K179" s="179">
        <v>55</v>
      </c>
      <c r="L179" s="179">
        <v>72</v>
      </c>
      <c r="M179" s="179">
        <v>60</v>
      </c>
      <c r="N179" s="179">
        <v>378</v>
      </c>
      <c r="O179" s="109">
        <v>7</v>
      </c>
      <c r="P179" s="100"/>
      <c r="Q179" s="190"/>
      <c r="R179" s="190">
        <f t="shared" si="24"/>
        <v>0</v>
      </c>
      <c r="S179" s="190"/>
      <c r="T179" s="190"/>
      <c r="U179" s="109">
        <f t="shared" si="25"/>
        <v>0</v>
      </c>
      <c r="V179" s="190"/>
      <c r="W179" s="190"/>
      <c r="X179" s="190">
        <f t="shared" si="26"/>
        <v>0</v>
      </c>
      <c r="Y179" s="191"/>
      <c r="Z179" s="192"/>
      <c r="AA179" s="110" t="str">
        <f t="shared" si="27"/>
        <v/>
      </c>
      <c r="AB179" s="109" t="str">
        <f t="shared" si="28"/>
        <v/>
      </c>
      <c r="AC179" s="193" t="str">
        <f t="shared" si="29"/>
        <v xml:space="preserve"> </v>
      </c>
      <c r="AD179" s="194" t="str">
        <f t="shared" si="30"/>
        <v xml:space="preserve"> </v>
      </c>
      <c r="AE179" s="195" t="str">
        <f t="shared" si="31"/>
        <v xml:space="preserve"> </v>
      </c>
      <c r="AF179" s="196"/>
      <c r="AG179" s="106" t="str">
        <f t="shared" si="32"/>
        <v>ok</v>
      </c>
      <c r="AH179" s="196"/>
      <c r="AI179" s="197" t="s">
        <v>634</v>
      </c>
      <c r="AJ179" s="197" t="s">
        <v>633</v>
      </c>
      <c r="AK179" s="198"/>
      <c r="AL179" s="198"/>
      <c r="AM179" s="198" t="s">
        <v>1877</v>
      </c>
      <c r="AN179" s="198" t="s">
        <v>1495</v>
      </c>
      <c r="AO179" s="197" t="s">
        <v>1484</v>
      </c>
      <c r="AP179" s="198" t="s">
        <v>1496</v>
      </c>
      <c r="AQ179" s="198">
        <v>25692795</v>
      </c>
      <c r="AR179" s="198" t="s">
        <v>62</v>
      </c>
      <c r="AS179" s="198" t="s">
        <v>636</v>
      </c>
    </row>
    <row r="180" spans="1:45" ht="22.5" customHeight="1" x14ac:dyDescent="0.25">
      <c r="A180" s="105"/>
      <c r="B180" s="102">
        <v>176</v>
      </c>
      <c r="C180" s="178" t="s">
        <v>2011</v>
      </c>
      <c r="D180" s="111" t="s">
        <v>960</v>
      </c>
      <c r="E180" s="179">
        <v>15</v>
      </c>
      <c r="F180" s="178" t="s">
        <v>1955</v>
      </c>
      <c r="G180" s="178" t="s">
        <v>62</v>
      </c>
      <c r="H180" s="179">
        <v>62</v>
      </c>
      <c r="I180" s="179">
        <v>64</v>
      </c>
      <c r="J180" s="179">
        <v>62</v>
      </c>
      <c r="K180" s="179">
        <v>41</v>
      </c>
      <c r="L180" s="179">
        <v>43</v>
      </c>
      <c r="M180" s="179">
        <v>48</v>
      </c>
      <c r="N180" s="179">
        <v>320</v>
      </c>
      <c r="O180" s="109">
        <v>5</v>
      </c>
      <c r="P180" s="100"/>
      <c r="Q180" s="190"/>
      <c r="R180" s="190">
        <f t="shared" si="24"/>
        <v>0</v>
      </c>
      <c r="S180" s="190"/>
      <c r="T180" s="190"/>
      <c r="U180" s="109">
        <f t="shared" si="25"/>
        <v>0</v>
      </c>
      <c r="V180" s="190"/>
      <c r="W180" s="190"/>
      <c r="X180" s="190">
        <f t="shared" si="26"/>
        <v>0</v>
      </c>
      <c r="Y180" s="191"/>
      <c r="Z180" s="192"/>
      <c r="AA180" s="110" t="str">
        <f t="shared" si="27"/>
        <v/>
      </c>
      <c r="AB180" s="109" t="str">
        <f t="shared" si="28"/>
        <v/>
      </c>
      <c r="AC180" s="193" t="str">
        <f t="shared" si="29"/>
        <v xml:space="preserve"> </v>
      </c>
      <c r="AD180" s="194" t="str">
        <f t="shared" si="30"/>
        <v xml:space="preserve"> </v>
      </c>
      <c r="AE180" s="195" t="str">
        <f t="shared" si="31"/>
        <v xml:space="preserve"> </v>
      </c>
      <c r="AF180" s="196"/>
      <c r="AG180" s="106" t="str">
        <f t="shared" si="32"/>
        <v>ok</v>
      </c>
      <c r="AH180" s="196"/>
      <c r="AI180" s="197" t="s">
        <v>1497</v>
      </c>
      <c r="AJ180" s="197" t="s">
        <v>2011</v>
      </c>
      <c r="AK180" s="198"/>
      <c r="AL180" s="198"/>
      <c r="AM180" s="198" t="s">
        <v>936</v>
      </c>
      <c r="AN180" s="198" t="s">
        <v>1498</v>
      </c>
      <c r="AO180" s="197" t="s">
        <v>1499</v>
      </c>
      <c r="AP180" s="198" t="s">
        <v>1500</v>
      </c>
      <c r="AQ180" s="198">
        <v>25694655</v>
      </c>
      <c r="AR180" s="198" t="s">
        <v>62</v>
      </c>
      <c r="AS180" s="198" t="s">
        <v>68</v>
      </c>
    </row>
    <row r="181" spans="1:45" ht="22.5" customHeight="1" x14ac:dyDescent="0.25">
      <c r="A181" s="111"/>
      <c r="B181" s="102">
        <v>177</v>
      </c>
      <c r="C181" s="178" t="s">
        <v>462</v>
      </c>
      <c r="D181" s="111" t="s">
        <v>960</v>
      </c>
      <c r="E181" s="179">
        <v>19</v>
      </c>
      <c r="F181" s="178" t="s">
        <v>1955</v>
      </c>
      <c r="G181" s="178" t="s">
        <v>62</v>
      </c>
      <c r="H181" s="179">
        <v>68</v>
      </c>
      <c r="I181" s="179">
        <v>63</v>
      </c>
      <c r="J181" s="179">
        <v>74</v>
      </c>
      <c r="K181" s="179">
        <v>90</v>
      </c>
      <c r="L181" s="179">
        <v>67</v>
      </c>
      <c r="M181" s="179">
        <v>69</v>
      </c>
      <c r="N181" s="179">
        <v>431</v>
      </c>
      <c r="O181" s="109">
        <v>7</v>
      </c>
      <c r="P181" s="100"/>
      <c r="Q181" s="190"/>
      <c r="R181" s="190">
        <f t="shared" si="24"/>
        <v>0</v>
      </c>
      <c r="S181" s="190"/>
      <c r="T181" s="190"/>
      <c r="U181" s="109">
        <f t="shared" si="25"/>
        <v>0</v>
      </c>
      <c r="V181" s="190"/>
      <c r="W181" s="190"/>
      <c r="X181" s="190">
        <f t="shared" si="26"/>
        <v>0</v>
      </c>
      <c r="Y181" s="191"/>
      <c r="Z181" s="192"/>
      <c r="AA181" s="110" t="str">
        <f t="shared" si="27"/>
        <v/>
      </c>
      <c r="AB181" s="109" t="str">
        <f t="shared" si="28"/>
        <v/>
      </c>
      <c r="AC181" s="193" t="str">
        <f t="shared" si="29"/>
        <v xml:space="preserve"> </v>
      </c>
      <c r="AD181" s="194" t="str">
        <f t="shared" si="30"/>
        <v xml:space="preserve"> </v>
      </c>
      <c r="AE181" s="195" t="str">
        <f t="shared" si="31"/>
        <v xml:space="preserve"> </v>
      </c>
      <c r="AF181" s="196"/>
      <c r="AG181" s="106" t="str">
        <f t="shared" si="32"/>
        <v>ok</v>
      </c>
      <c r="AH181" s="196"/>
      <c r="AI181" s="197" t="s">
        <v>463</v>
      </c>
      <c r="AJ181" s="197" t="s">
        <v>462</v>
      </c>
      <c r="AK181" s="198"/>
      <c r="AL181" s="198"/>
      <c r="AM181" s="198" t="s">
        <v>1501</v>
      </c>
      <c r="AN181" s="198" t="s">
        <v>1502</v>
      </c>
      <c r="AO181" s="197" t="s">
        <v>1458</v>
      </c>
      <c r="AP181" s="198" t="s">
        <v>1503</v>
      </c>
      <c r="AQ181" s="198">
        <v>25692805</v>
      </c>
      <c r="AR181" s="198" t="s">
        <v>62</v>
      </c>
      <c r="AS181" s="198" t="s">
        <v>464</v>
      </c>
    </row>
    <row r="182" spans="1:45" ht="22.5" customHeight="1" x14ac:dyDescent="0.25">
      <c r="A182" s="105"/>
      <c r="B182" s="102">
        <v>178</v>
      </c>
      <c r="C182" s="178" t="s">
        <v>2012</v>
      </c>
      <c r="D182" s="111" t="s">
        <v>960</v>
      </c>
      <c r="E182" s="179">
        <v>6</v>
      </c>
      <c r="F182" s="178" t="s">
        <v>1955</v>
      </c>
      <c r="G182" s="178" t="s">
        <v>62</v>
      </c>
      <c r="H182" s="179">
        <v>0</v>
      </c>
      <c r="I182" s="179">
        <v>0</v>
      </c>
      <c r="J182" s="179">
        <v>0</v>
      </c>
      <c r="K182" s="179">
        <v>37</v>
      </c>
      <c r="L182" s="179">
        <v>47</v>
      </c>
      <c r="M182" s="179">
        <v>49</v>
      </c>
      <c r="N182" s="179">
        <v>133</v>
      </c>
      <c r="O182" s="109">
        <v>5</v>
      </c>
      <c r="P182" s="100"/>
      <c r="Q182" s="190"/>
      <c r="R182" s="190">
        <f t="shared" si="24"/>
        <v>0</v>
      </c>
      <c r="S182" s="190"/>
      <c r="T182" s="190"/>
      <c r="U182" s="109">
        <f t="shared" si="25"/>
        <v>0</v>
      </c>
      <c r="V182" s="190"/>
      <c r="W182" s="190"/>
      <c r="X182" s="190">
        <f t="shared" si="26"/>
        <v>0</v>
      </c>
      <c r="Y182" s="191"/>
      <c r="Z182" s="192"/>
      <c r="AA182" s="110" t="str">
        <f t="shared" si="27"/>
        <v/>
      </c>
      <c r="AB182" s="109" t="str">
        <f t="shared" si="28"/>
        <v/>
      </c>
      <c r="AC182" s="193" t="str">
        <f t="shared" si="29"/>
        <v xml:space="preserve"> </v>
      </c>
      <c r="AD182" s="194" t="str">
        <f t="shared" si="30"/>
        <v xml:space="preserve"> </v>
      </c>
      <c r="AE182" s="195" t="str">
        <f t="shared" si="31"/>
        <v xml:space="preserve"> </v>
      </c>
      <c r="AF182" s="196"/>
      <c r="AG182" s="106" t="str">
        <f t="shared" si="32"/>
        <v>ok</v>
      </c>
      <c r="AH182" s="196"/>
      <c r="AI182" s="197" t="s">
        <v>64</v>
      </c>
      <c r="AJ182" s="197" t="s">
        <v>2012</v>
      </c>
      <c r="AK182" s="198"/>
      <c r="AL182" s="198" t="s">
        <v>53</v>
      </c>
      <c r="AM182" s="198" t="s">
        <v>1878</v>
      </c>
      <c r="AN182" s="198" t="s">
        <v>65</v>
      </c>
      <c r="AO182" s="197" t="s">
        <v>1504</v>
      </c>
      <c r="AP182" s="198" t="s">
        <v>1505</v>
      </c>
      <c r="AQ182" s="198">
        <v>25692605</v>
      </c>
      <c r="AR182" s="198" t="s">
        <v>62</v>
      </c>
      <c r="AS182" s="198" t="s">
        <v>66</v>
      </c>
    </row>
    <row r="183" spans="1:45" ht="22.5" customHeight="1" x14ac:dyDescent="0.25">
      <c r="A183" s="111"/>
      <c r="B183" s="102">
        <v>179</v>
      </c>
      <c r="C183" s="185" t="s">
        <v>2013</v>
      </c>
      <c r="D183" s="111" t="s">
        <v>960</v>
      </c>
      <c r="E183" s="179">
        <v>3</v>
      </c>
      <c r="F183" s="178" t="s">
        <v>1952</v>
      </c>
      <c r="G183" s="178" t="s">
        <v>75</v>
      </c>
      <c r="H183" s="179">
        <v>9</v>
      </c>
      <c r="I183" s="179">
        <v>8</v>
      </c>
      <c r="J183" s="179">
        <v>9</v>
      </c>
      <c r="K183" s="179">
        <v>11</v>
      </c>
      <c r="L183" s="179">
        <v>9</v>
      </c>
      <c r="M183" s="179">
        <v>10</v>
      </c>
      <c r="N183" s="179">
        <v>56</v>
      </c>
      <c r="O183" s="109">
        <v>3</v>
      </c>
      <c r="P183" s="100"/>
      <c r="Q183" s="190"/>
      <c r="R183" s="190">
        <f t="shared" si="24"/>
        <v>0</v>
      </c>
      <c r="S183" s="190"/>
      <c r="T183" s="190"/>
      <c r="U183" s="109">
        <f t="shared" si="25"/>
        <v>0</v>
      </c>
      <c r="V183" s="190"/>
      <c r="W183" s="190"/>
      <c r="X183" s="190">
        <f t="shared" si="26"/>
        <v>0</v>
      </c>
      <c r="Y183" s="191"/>
      <c r="Z183" s="192"/>
      <c r="AA183" s="110" t="str">
        <f t="shared" si="27"/>
        <v/>
      </c>
      <c r="AB183" s="109" t="str">
        <f t="shared" si="28"/>
        <v/>
      </c>
      <c r="AC183" s="193" t="str">
        <f t="shared" si="29"/>
        <v xml:space="preserve"> </v>
      </c>
      <c r="AD183" s="194" t="str">
        <f t="shared" si="30"/>
        <v xml:space="preserve"> </v>
      </c>
      <c r="AE183" s="195" t="str">
        <f t="shared" si="31"/>
        <v xml:space="preserve"> </v>
      </c>
      <c r="AF183" s="196"/>
      <c r="AG183" s="106" t="str">
        <f t="shared" si="32"/>
        <v>ok</v>
      </c>
      <c r="AH183" s="196"/>
      <c r="AI183" s="197" t="s">
        <v>1506</v>
      </c>
      <c r="AJ183" s="197" t="s">
        <v>2013</v>
      </c>
      <c r="AK183" s="198"/>
      <c r="AL183" s="198"/>
      <c r="AM183" s="198" t="s">
        <v>881</v>
      </c>
      <c r="AN183" s="198" t="s">
        <v>882</v>
      </c>
      <c r="AO183" s="197" t="s">
        <v>1507</v>
      </c>
      <c r="AP183" s="198" t="s">
        <v>1508</v>
      </c>
      <c r="AQ183" s="198">
        <v>24342096</v>
      </c>
      <c r="AR183" s="198" t="s">
        <v>75</v>
      </c>
      <c r="AS183" s="198" t="s">
        <v>189</v>
      </c>
    </row>
    <row r="184" spans="1:45" ht="22.5" customHeight="1" x14ac:dyDescent="0.25">
      <c r="A184" s="105"/>
      <c r="B184" s="102">
        <v>180</v>
      </c>
      <c r="C184" s="178" t="s">
        <v>2014</v>
      </c>
      <c r="D184" s="111" t="s">
        <v>960</v>
      </c>
      <c r="E184" s="179">
        <v>11</v>
      </c>
      <c r="F184" s="178" t="s">
        <v>1952</v>
      </c>
      <c r="G184" s="178" t="s">
        <v>75</v>
      </c>
      <c r="H184" s="179">
        <v>0</v>
      </c>
      <c r="I184" s="179">
        <v>0</v>
      </c>
      <c r="J184" s="179">
        <v>0</v>
      </c>
      <c r="K184" s="179">
        <v>73</v>
      </c>
      <c r="L184" s="179">
        <v>85</v>
      </c>
      <c r="M184" s="179">
        <v>84</v>
      </c>
      <c r="N184" s="179">
        <v>242</v>
      </c>
      <c r="O184" s="109">
        <v>7</v>
      </c>
      <c r="P184" s="100"/>
      <c r="Q184" s="190"/>
      <c r="R184" s="190">
        <f t="shared" si="24"/>
        <v>0</v>
      </c>
      <c r="S184" s="190"/>
      <c r="T184" s="190"/>
      <c r="U184" s="109">
        <f t="shared" si="25"/>
        <v>0</v>
      </c>
      <c r="V184" s="190"/>
      <c r="W184" s="190"/>
      <c r="X184" s="190">
        <f t="shared" si="26"/>
        <v>0</v>
      </c>
      <c r="Y184" s="191"/>
      <c r="Z184" s="192"/>
      <c r="AA184" s="110" t="str">
        <f t="shared" si="27"/>
        <v/>
      </c>
      <c r="AB184" s="109" t="str">
        <f t="shared" si="28"/>
        <v/>
      </c>
      <c r="AC184" s="193" t="str">
        <f t="shared" si="29"/>
        <v xml:space="preserve"> </v>
      </c>
      <c r="AD184" s="194" t="str">
        <f t="shared" si="30"/>
        <v xml:space="preserve"> </v>
      </c>
      <c r="AE184" s="195" t="str">
        <f t="shared" si="31"/>
        <v xml:space="preserve"> </v>
      </c>
      <c r="AF184" s="196"/>
      <c r="AG184" s="106" t="str">
        <f t="shared" si="32"/>
        <v>ok</v>
      </c>
      <c r="AH184" s="196"/>
      <c r="AI184" s="197" t="s">
        <v>187</v>
      </c>
      <c r="AJ184" s="197" t="s">
        <v>2014</v>
      </c>
      <c r="AK184" s="198"/>
      <c r="AL184" s="198" t="s">
        <v>53</v>
      </c>
      <c r="AM184" s="198" t="s">
        <v>1186</v>
      </c>
      <c r="AN184" s="198" t="s">
        <v>1511</v>
      </c>
      <c r="AO184" s="197" t="s">
        <v>1509</v>
      </c>
      <c r="AP184" s="198" t="s">
        <v>1512</v>
      </c>
      <c r="AQ184" s="198">
        <v>24631919</v>
      </c>
      <c r="AR184" s="198" t="s">
        <v>75</v>
      </c>
      <c r="AS184" s="198" t="s">
        <v>188</v>
      </c>
    </row>
    <row r="185" spans="1:45" ht="22.5" customHeight="1" x14ac:dyDescent="0.25">
      <c r="A185" s="111"/>
      <c r="B185" s="102">
        <v>181</v>
      </c>
      <c r="C185" s="178" t="s">
        <v>480</v>
      </c>
      <c r="D185" s="111" t="s">
        <v>960</v>
      </c>
      <c r="E185" s="179">
        <v>11</v>
      </c>
      <c r="F185" s="178" t="s">
        <v>1952</v>
      </c>
      <c r="G185" s="178" t="s">
        <v>62</v>
      </c>
      <c r="H185" s="179">
        <v>42</v>
      </c>
      <c r="I185" s="179">
        <v>41</v>
      </c>
      <c r="J185" s="179">
        <v>33</v>
      </c>
      <c r="K185" s="179">
        <v>30</v>
      </c>
      <c r="L185" s="179">
        <v>21</v>
      </c>
      <c r="M185" s="179">
        <v>42</v>
      </c>
      <c r="N185" s="179">
        <v>209</v>
      </c>
      <c r="O185" s="109">
        <v>3</v>
      </c>
      <c r="P185" s="100"/>
      <c r="Q185" s="190"/>
      <c r="R185" s="190">
        <f t="shared" si="24"/>
        <v>0</v>
      </c>
      <c r="S185" s="190"/>
      <c r="T185" s="190"/>
      <c r="U185" s="109">
        <f t="shared" si="25"/>
        <v>0</v>
      </c>
      <c r="V185" s="190"/>
      <c r="W185" s="190"/>
      <c r="X185" s="190">
        <f t="shared" si="26"/>
        <v>0</v>
      </c>
      <c r="Y185" s="191"/>
      <c r="Z185" s="192"/>
      <c r="AA185" s="110" t="str">
        <f t="shared" si="27"/>
        <v/>
      </c>
      <c r="AB185" s="109" t="str">
        <f t="shared" si="28"/>
        <v/>
      </c>
      <c r="AC185" s="193" t="str">
        <f t="shared" si="29"/>
        <v xml:space="preserve"> </v>
      </c>
      <c r="AD185" s="194" t="str">
        <f t="shared" si="30"/>
        <v xml:space="preserve"> </v>
      </c>
      <c r="AE185" s="195" t="str">
        <f t="shared" si="31"/>
        <v xml:space="preserve"> </v>
      </c>
      <c r="AF185" s="196"/>
      <c r="AG185" s="106" t="str">
        <f t="shared" si="32"/>
        <v>ok</v>
      </c>
      <c r="AH185" s="196"/>
      <c r="AI185" s="197" t="s">
        <v>481</v>
      </c>
      <c r="AJ185" s="197" t="s">
        <v>480</v>
      </c>
      <c r="AK185" s="198"/>
      <c r="AL185" s="198"/>
      <c r="AM185" s="198" t="s">
        <v>321</v>
      </c>
      <c r="AN185" s="198" t="s">
        <v>482</v>
      </c>
      <c r="AO185" s="197" t="s">
        <v>483</v>
      </c>
      <c r="AP185" s="198" t="s">
        <v>1513</v>
      </c>
      <c r="AQ185" s="198">
        <v>25314668</v>
      </c>
      <c r="AR185" s="198" t="s">
        <v>62</v>
      </c>
      <c r="AS185" s="198" t="s">
        <v>484</v>
      </c>
    </row>
    <row r="186" spans="1:45" ht="22.5" customHeight="1" x14ac:dyDescent="0.25">
      <c r="A186" s="105"/>
      <c r="B186" s="102">
        <v>182</v>
      </c>
      <c r="C186" s="178" t="s">
        <v>2015</v>
      </c>
      <c r="D186" s="111" t="s">
        <v>960</v>
      </c>
      <c r="E186" s="179">
        <v>11</v>
      </c>
      <c r="F186" s="178" t="s">
        <v>1952</v>
      </c>
      <c r="G186" s="178" t="s">
        <v>272</v>
      </c>
      <c r="H186" s="179">
        <v>28</v>
      </c>
      <c r="I186" s="179">
        <v>36</v>
      </c>
      <c r="J186" s="179">
        <v>18</v>
      </c>
      <c r="K186" s="179">
        <v>36</v>
      </c>
      <c r="L186" s="179">
        <v>33</v>
      </c>
      <c r="M186" s="179">
        <v>29</v>
      </c>
      <c r="N186" s="179">
        <v>180</v>
      </c>
      <c r="O186" s="109">
        <v>5</v>
      </c>
      <c r="P186" s="100"/>
      <c r="Q186" s="190"/>
      <c r="R186" s="190">
        <f t="shared" si="24"/>
        <v>0</v>
      </c>
      <c r="S186" s="190"/>
      <c r="T186" s="190"/>
      <c r="U186" s="109">
        <f t="shared" si="25"/>
        <v>0</v>
      </c>
      <c r="V186" s="190"/>
      <c r="W186" s="190"/>
      <c r="X186" s="190">
        <f t="shared" si="26"/>
        <v>0</v>
      </c>
      <c r="Y186" s="191"/>
      <c r="Z186" s="192"/>
      <c r="AA186" s="110" t="str">
        <f t="shared" si="27"/>
        <v/>
      </c>
      <c r="AB186" s="109" t="str">
        <f t="shared" si="28"/>
        <v/>
      </c>
      <c r="AC186" s="193" t="str">
        <f t="shared" si="29"/>
        <v xml:space="preserve"> </v>
      </c>
      <c r="AD186" s="194" t="str">
        <f t="shared" si="30"/>
        <v xml:space="preserve"> </v>
      </c>
      <c r="AE186" s="195" t="str">
        <f t="shared" si="31"/>
        <v xml:space="preserve"> </v>
      </c>
      <c r="AF186" s="196"/>
      <c r="AG186" s="106" t="str">
        <f t="shared" si="32"/>
        <v>ok</v>
      </c>
      <c r="AH186" s="196"/>
      <c r="AI186" s="197" t="s">
        <v>1514</v>
      </c>
      <c r="AJ186" s="197" t="s">
        <v>2015</v>
      </c>
      <c r="AK186" s="198"/>
      <c r="AL186" s="198"/>
      <c r="AM186" s="198" t="s">
        <v>1626</v>
      </c>
      <c r="AN186" s="198" t="s">
        <v>1515</v>
      </c>
      <c r="AO186" s="197" t="s">
        <v>288</v>
      </c>
      <c r="AP186" s="198" t="s">
        <v>1516</v>
      </c>
      <c r="AQ186" s="198">
        <v>23943567</v>
      </c>
      <c r="AR186" s="198" t="s">
        <v>272</v>
      </c>
      <c r="AS186" s="198" t="s">
        <v>479</v>
      </c>
    </row>
    <row r="187" spans="1:45" ht="22.5" customHeight="1" x14ac:dyDescent="0.25">
      <c r="A187" s="111"/>
      <c r="B187" s="102">
        <v>183</v>
      </c>
      <c r="C187" s="178" t="s">
        <v>2016</v>
      </c>
      <c r="D187" s="111" t="s">
        <v>960</v>
      </c>
      <c r="E187" s="179">
        <v>10</v>
      </c>
      <c r="F187" s="178" t="s">
        <v>1952</v>
      </c>
      <c r="G187" s="178" t="s">
        <v>272</v>
      </c>
      <c r="H187" s="179">
        <v>21</v>
      </c>
      <c r="I187" s="179">
        <v>28</v>
      </c>
      <c r="J187" s="179">
        <v>29</v>
      </c>
      <c r="K187" s="179">
        <v>30</v>
      </c>
      <c r="L187" s="179">
        <v>29</v>
      </c>
      <c r="M187" s="179">
        <v>18</v>
      </c>
      <c r="N187" s="179">
        <v>155</v>
      </c>
      <c r="O187" s="109">
        <v>5</v>
      </c>
      <c r="P187" s="100"/>
      <c r="Q187" s="190"/>
      <c r="R187" s="190">
        <f t="shared" si="24"/>
        <v>0</v>
      </c>
      <c r="S187" s="190"/>
      <c r="T187" s="190"/>
      <c r="U187" s="109">
        <f t="shared" si="25"/>
        <v>0</v>
      </c>
      <c r="V187" s="190"/>
      <c r="W187" s="190"/>
      <c r="X187" s="190">
        <f t="shared" si="26"/>
        <v>0</v>
      </c>
      <c r="Y187" s="191"/>
      <c r="Z187" s="192"/>
      <c r="AA187" s="110" t="str">
        <f t="shared" si="27"/>
        <v/>
      </c>
      <c r="AB187" s="109" t="str">
        <f t="shared" si="28"/>
        <v/>
      </c>
      <c r="AC187" s="193" t="str">
        <f t="shared" si="29"/>
        <v xml:space="preserve"> </v>
      </c>
      <c r="AD187" s="194" t="str">
        <f t="shared" si="30"/>
        <v xml:space="preserve"> </v>
      </c>
      <c r="AE187" s="195" t="str">
        <f t="shared" si="31"/>
        <v xml:space="preserve"> </v>
      </c>
      <c r="AF187" s="196"/>
      <c r="AG187" s="106" t="str">
        <f t="shared" si="32"/>
        <v>ok</v>
      </c>
      <c r="AH187" s="196"/>
      <c r="AI187" s="197" t="s">
        <v>1517</v>
      </c>
      <c r="AJ187" s="197" t="s">
        <v>2016</v>
      </c>
      <c r="AK187" s="198"/>
      <c r="AL187" s="198"/>
      <c r="AM187" s="198" t="s">
        <v>287</v>
      </c>
      <c r="AN187" s="198" t="s">
        <v>1518</v>
      </c>
      <c r="AO187" s="197" t="s">
        <v>288</v>
      </c>
      <c r="AP187" s="198" t="s">
        <v>1519</v>
      </c>
      <c r="AQ187" s="198">
        <v>23943270</v>
      </c>
      <c r="AR187" s="198" t="s">
        <v>272</v>
      </c>
      <c r="AS187" s="198" t="s">
        <v>289</v>
      </c>
    </row>
    <row r="188" spans="1:45" ht="22.5" customHeight="1" x14ac:dyDescent="0.25">
      <c r="A188" s="105"/>
      <c r="B188" s="102">
        <v>184</v>
      </c>
      <c r="C188" s="178" t="s">
        <v>1879</v>
      </c>
      <c r="D188" s="111" t="s">
        <v>960</v>
      </c>
      <c r="E188" s="179">
        <v>13</v>
      </c>
      <c r="F188" s="178" t="s">
        <v>1952</v>
      </c>
      <c r="G188" s="178" t="s">
        <v>90</v>
      </c>
      <c r="H188" s="179">
        <v>55</v>
      </c>
      <c r="I188" s="179">
        <v>41</v>
      </c>
      <c r="J188" s="179">
        <v>30</v>
      </c>
      <c r="K188" s="179">
        <v>34</v>
      </c>
      <c r="L188" s="179">
        <v>42</v>
      </c>
      <c r="M188" s="179">
        <v>31</v>
      </c>
      <c r="N188" s="179">
        <v>233</v>
      </c>
      <c r="O188" s="109">
        <v>5</v>
      </c>
      <c r="P188" s="100"/>
      <c r="Q188" s="190"/>
      <c r="R188" s="190">
        <f t="shared" si="24"/>
        <v>0</v>
      </c>
      <c r="S188" s="190"/>
      <c r="T188" s="190"/>
      <c r="U188" s="109">
        <f t="shared" si="25"/>
        <v>0</v>
      </c>
      <c r="V188" s="190"/>
      <c r="W188" s="190"/>
      <c r="X188" s="190">
        <f t="shared" si="26"/>
        <v>0</v>
      </c>
      <c r="Y188" s="191"/>
      <c r="Z188" s="192"/>
      <c r="AA188" s="110" t="str">
        <f t="shared" si="27"/>
        <v/>
      </c>
      <c r="AB188" s="109" t="str">
        <f t="shared" si="28"/>
        <v/>
      </c>
      <c r="AC188" s="193" t="str">
        <f t="shared" si="29"/>
        <v xml:space="preserve"> </v>
      </c>
      <c r="AD188" s="194" t="str">
        <f t="shared" si="30"/>
        <v xml:space="preserve"> </v>
      </c>
      <c r="AE188" s="195" t="str">
        <f t="shared" si="31"/>
        <v xml:space="preserve"> </v>
      </c>
      <c r="AF188" s="196"/>
      <c r="AG188" s="106" t="str">
        <f t="shared" si="32"/>
        <v>ok</v>
      </c>
      <c r="AH188" s="196"/>
      <c r="AI188" s="197" t="s">
        <v>1880</v>
      </c>
      <c r="AJ188" s="197" t="s">
        <v>1879</v>
      </c>
      <c r="AK188" s="198"/>
      <c r="AL188" s="198"/>
      <c r="AM188" s="198" t="s">
        <v>771</v>
      </c>
      <c r="AN188" s="198" t="s">
        <v>1520</v>
      </c>
      <c r="AO188" s="197" t="s">
        <v>1521</v>
      </c>
      <c r="AP188" s="198" t="s">
        <v>1522</v>
      </c>
      <c r="AQ188" s="198">
        <v>22542081</v>
      </c>
      <c r="AR188" s="198" t="s">
        <v>90</v>
      </c>
      <c r="AS188" s="198" t="s">
        <v>772</v>
      </c>
    </row>
    <row r="189" spans="1:45" ht="22.5" customHeight="1" x14ac:dyDescent="0.25">
      <c r="A189" s="111"/>
      <c r="B189" s="102">
        <v>185</v>
      </c>
      <c r="C189" s="178" t="s">
        <v>911</v>
      </c>
      <c r="D189" s="111" t="s">
        <v>960</v>
      </c>
      <c r="E189" s="179">
        <v>6</v>
      </c>
      <c r="F189" s="178" t="s">
        <v>1955</v>
      </c>
      <c r="G189" s="178" t="s">
        <v>90</v>
      </c>
      <c r="H189" s="179">
        <v>0</v>
      </c>
      <c r="I189" s="179">
        <v>0</v>
      </c>
      <c r="J189" s="179">
        <v>0</v>
      </c>
      <c r="K189" s="179">
        <v>33</v>
      </c>
      <c r="L189" s="179">
        <v>45</v>
      </c>
      <c r="M189" s="179">
        <v>29</v>
      </c>
      <c r="N189" s="179">
        <v>107</v>
      </c>
      <c r="O189" s="109">
        <v>5</v>
      </c>
      <c r="P189" s="100"/>
      <c r="Q189" s="190"/>
      <c r="R189" s="190">
        <f t="shared" si="24"/>
        <v>0</v>
      </c>
      <c r="S189" s="190"/>
      <c r="T189" s="190"/>
      <c r="U189" s="109">
        <f t="shared" si="25"/>
        <v>0</v>
      </c>
      <c r="V189" s="190"/>
      <c r="W189" s="190"/>
      <c r="X189" s="190">
        <f t="shared" si="26"/>
        <v>0</v>
      </c>
      <c r="Y189" s="191"/>
      <c r="Z189" s="192"/>
      <c r="AA189" s="110" t="str">
        <f t="shared" si="27"/>
        <v/>
      </c>
      <c r="AB189" s="109" t="str">
        <f t="shared" si="28"/>
        <v/>
      </c>
      <c r="AC189" s="193" t="str">
        <f t="shared" si="29"/>
        <v xml:space="preserve"> </v>
      </c>
      <c r="AD189" s="194" t="str">
        <f t="shared" si="30"/>
        <v xml:space="preserve"> </v>
      </c>
      <c r="AE189" s="195" t="str">
        <f t="shared" si="31"/>
        <v xml:space="preserve"> </v>
      </c>
      <c r="AF189" s="196"/>
      <c r="AG189" s="106" t="str">
        <f t="shared" si="32"/>
        <v>ok</v>
      </c>
      <c r="AH189" s="196"/>
      <c r="AI189" s="197" t="s">
        <v>293</v>
      </c>
      <c r="AJ189" s="197" t="s">
        <v>911</v>
      </c>
      <c r="AK189" s="198"/>
      <c r="AL189" s="198" t="s">
        <v>53</v>
      </c>
      <c r="AM189" s="198" t="s">
        <v>912</v>
      </c>
      <c r="AN189" s="198" t="s">
        <v>1523</v>
      </c>
      <c r="AO189" s="197" t="s">
        <v>1524</v>
      </c>
      <c r="AP189" s="198" t="s">
        <v>1525</v>
      </c>
      <c r="AQ189" s="198">
        <v>22875278</v>
      </c>
      <c r="AR189" s="198" t="s">
        <v>90</v>
      </c>
      <c r="AS189" s="198" t="s">
        <v>295</v>
      </c>
    </row>
    <row r="190" spans="1:45" ht="22.5" customHeight="1" x14ac:dyDescent="0.25">
      <c r="A190" s="105"/>
      <c r="B190" s="102">
        <v>186</v>
      </c>
      <c r="C190" s="178" t="s">
        <v>773</v>
      </c>
      <c r="D190" s="111" t="s">
        <v>960</v>
      </c>
      <c r="E190" s="179">
        <v>12</v>
      </c>
      <c r="F190" s="178" t="s">
        <v>1952</v>
      </c>
      <c r="G190" s="178" t="s">
        <v>90</v>
      </c>
      <c r="H190" s="179">
        <v>33</v>
      </c>
      <c r="I190" s="179">
        <v>35</v>
      </c>
      <c r="J190" s="179">
        <v>39</v>
      </c>
      <c r="K190" s="179">
        <v>28</v>
      </c>
      <c r="L190" s="179">
        <v>35</v>
      </c>
      <c r="M190" s="179">
        <v>30</v>
      </c>
      <c r="N190" s="179">
        <v>200</v>
      </c>
      <c r="O190" s="109">
        <v>5</v>
      </c>
      <c r="P190" s="100"/>
      <c r="Q190" s="190"/>
      <c r="R190" s="190">
        <f t="shared" si="24"/>
        <v>0</v>
      </c>
      <c r="S190" s="190"/>
      <c r="T190" s="190"/>
      <c r="U190" s="109">
        <f t="shared" si="25"/>
        <v>0</v>
      </c>
      <c r="V190" s="190"/>
      <c r="W190" s="190"/>
      <c r="X190" s="190">
        <f t="shared" si="26"/>
        <v>0</v>
      </c>
      <c r="Y190" s="191"/>
      <c r="Z190" s="192"/>
      <c r="AA190" s="110" t="str">
        <f t="shared" si="27"/>
        <v/>
      </c>
      <c r="AB190" s="109" t="str">
        <f t="shared" si="28"/>
        <v/>
      </c>
      <c r="AC190" s="193" t="str">
        <f t="shared" si="29"/>
        <v xml:space="preserve"> </v>
      </c>
      <c r="AD190" s="194" t="str">
        <f t="shared" si="30"/>
        <v xml:space="preserve"> </v>
      </c>
      <c r="AE190" s="195" t="str">
        <f t="shared" si="31"/>
        <v xml:space="preserve"> </v>
      </c>
      <c r="AF190" s="196"/>
      <c r="AG190" s="106" t="str">
        <f t="shared" si="32"/>
        <v>ok</v>
      </c>
      <c r="AH190" s="196"/>
      <c r="AI190" s="197" t="s">
        <v>774</v>
      </c>
      <c r="AJ190" s="197" t="s">
        <v>773</v>
      </c>
      <c r="AK190" s="198"/>
      <c r="AL190" s="198"/>
      <c r="AM190" s="198" t="s">
        <v>1526</v>
      </c>
      <c r="AN190" s="198" t="s">
        <v>1527</v>
      </c>
      <c r="AO190" s="197" t="s">
        <v>1528</v>
      </c>
      <c r="AP190" s="198" t="s">
        <v>1529</v>
      </c>
      <c r="AQ190" s="198">
        <v>22526779</v>
      </c>
      <c r="AR190" s="198" t="s">
        <v>90</v>
      </c>
      <c r="AS190" s="198" t="s">
        <v>775</v>
      </c>
    </row>
    <row r="191" spans="1:45" ht="22.5" customHeight="1" x14ac:dyDescent="0.25">
      <c r="A191" s="111"/>
      <c r="B191" s="102">
        <v>187</v>
      </c>
      <c r="C191" s="178" t="s">
        <v>119</v>
      </c>
      <c r="D191" s="111" t="s">
        <v>960</v>
      </c>
      <c r="E191" s="179">
        <v>3</v>
      </c>
      <c r="F191" s="178" t="s">
        <v>1952</v>
      </c>
      <c r="G191" s="178" t="s">
        <v>75</v>
      </c>
      <c r="H191" s="179">
        <v>7</v>
      </c>
      <c r="I191" s="179">
        <v>5</v>
      </c>
      <c r="J191" s="179">
        <v>5</v>
      </c>
      <c r="K191" s="179">
        <v>5</v>
      </c>
      <c r="L191" s="179">
        <v>8</v>
      </c>
      <c r="M191" s="179">
        <v>4</v>
      </c>
      <c r="N191" s="179">
        <v>34</v>
      </c>
      <c r="O191" s="109">
        <v>3</v>
      </c>
      <c r="P191" s="100"/>
      <c r="Q191" s="190"/>
      <c r="R191" s="190">
        <f t="shared" si="24"/>
        <v>0</v>
      </c>
      <c r="S191" s="190"/>
      <c r="T191" s="190"/>
      <c r="U191" s="109">
        <f t="shared" si="25"/>
        <v>0</v>
      </c>
      <c r="V191" s="190"/>
      <c r="W191" s="190"/>
      <c r="X191" s="190">
        <f t="shared" si="26"/>
        <v>0</v>
      </c>
      <c r="Y191" s="191"/>
      <c r="Z191" s="192"/>
      <c r="AA191" s="110" t="str">
        <f t="shared" si="27"/>
        <v/>
      </c>
      <c r="AB191" s="109" t="str">
        <f t="shared" si="28"/>
        <v/>
      </c>
      <c r="AC191" s="193" t="str">
        <f t="shared" si="29"/>
        <v xml:space="preserve"> </v>
      </c>
      <c r="AD191" s="194" t="str">
        <f t="shared" si="30"/>
        <v xml:space="preserve"> </v>
      </c>
      <c r="AE191" s="195" t="str">
        <f t="shared" si="31"/>
        <v xml:space="preserve"> </v>
      </c>
      <c r="AF191" s="196"/>
      <c r="AG191" s="106" t="str">
        <f t="shared" si="32"/>
        <v>ok</v>
      </c>
      <c r="AH191" s="196"/>
      <c r="AI191" s="197" t="s">
        <v>120</v>
      </c>
      <c r="AJ191" s="197" t="s">
        <v>119</v>
      </c>
      <c r="AK191" s="198"/>
      <c r="AL191" s="198"/>
      <c r="AM191" s="198" t="s">
        <v>1881</v>
      </c>
      <c r="AN191" s="198" t="s">
        <v>121</v>
      </c>
      <c r="AO191" s="197" t="s">
        <v>1530</v>
      </c>
      <c r="AP191" s="198" t="s">
        <v>1531</v>
      </c>
      <c r="AQ191" s="198">
        <v>24811212</v>
      </c>
      <c r="AR191" s="198" t="s">
        <v>75</v>
      </c>
      <c r="AS191" s="198" t="s">
        <v>122</v>
      </c>
    </row>
    <row r="192" spans="1:45" ht="22.5" customHeight="1" x14ac:dyDescent="0.25">
      <c r="A192" s="105"/>
      <c r="B192" s="102">
        <v>188</v>
      </c>
      <c r="C192" s="178" t="s">
        <v>254</v>
      </c>
      <c r="D192" s="111" t="s">
        <v>960</v>
      </c>
      <c r="E192" s="179">
        <v>3</v>
      </c>
      <c r="F192" s="178" t="s">
        <v>1952</v>
      </c>
      <c r="G192" s="178" t="s">
        <v>90</v>
      </c>
      <c r="H192" s="179">
        <v>7</v>
      </c>
      <c r="I192" s="179">
        <v>9</v>
      </c>
      <c r="J192" s="179">
        <v>7</v>
      </c>
      <c r="K192" s="179">
        <v>6</v>
      </c>
      <c r="L192" s="179">
        <v>7</v>
      </c>
      <c r="M192" s="179">
        <v>6</v>
      </c>
      <c r="N192" s="179">
        <v>42</v>
      </c>
      <c r="O192" s="109">
        <v>3</v>
      </c>
      <c r="P192" s="100"/>
      <c r="Q192" s="190"/>
      <c r="R192" s="190">
        <f t="shared" si="24"/>
        <v>0</v>
      </c>
      <c r="S192" s="190"/>
      <c r="T192" s="190"/>
      <c r="U192" s="109">
        <f t="shared" si="25"/>
        <v>0</v>
      </c>
      <c r="V192" s="190"/>
      <c r="W192" s="190"/>
      <c r="X192" s="190">
        <f t="shared" si="26"/>
        <v>0</v>
      </c>
      <c r="Y192" s="191"/>
      <c r="Z192" s="192"/>
      <c r="AA192" s="110" t="str">
        <f t="shared" si="27"/>
        <v/>
      </c>
      <c r="AB192" s="109" t="str">
        <f t="shared" si="28"/>
        <v/>
      </c>
      <c r="AC192" s="193" t="str">
        <f t="shared" si="29"/>
        <v xml:space="preserve"> </v>
      </c>
      <c r="AD192" s="194" t="str">
        <f t="shared" si="30"/>
        <v xml:space="preserve"> </v>
      </c>
      <c r="AE192" s="195" t="str">
        <f t="shared" si="31"/>
        <v xml:space="preserve"> </v>
      </c>
      <c r="AF192" s="196"/>
      <c r="AG192" s="106" t="str">
        <f t="shared" si="32"/>
        <v>ok</v>
      </c>
      <c r="AH192" s="196"/>
      <c r="AI192" s="197" t="s">
        <v>255</v>
      </c>
      <c r="AJ192" s="197" t="s">
        <v>254</v>
      </c>
      <c r="AK192" s="198"/>
      <c r="AL192" s="198"/>
      <c r="AM192" s="198" t="s">
        <v>256</v>
      </c>
      <c r="AN192" s="198" t="s">
        <v>1532</v>
      </c>
      <c r="AO192" s="197" t="s">
        <v>1533</v>
      </c>
      <c r="AP192" s="198" t="s">
        <v>1534</v>
      </c>
      <c r="AQ192" s="198">
        <v>22874411</v>
      </c>
      <c r="AR192" s="198" t="s">
        <v>90</v>
      </c>
      <c r="AS192" s="198" t="s">
        <v>257</v>
      </c>
    </row>
    <row r="193" spans="1:45" ht="22.5" customHeight="1" x14ac:dyDescent="0.25">
      <c r="A193" s="111"/>
      <c r="B193" s="102">
        <v>189</v>
      </c>
      <c r="C193" s="178" t="s">
        <v>776</v>
      </c>
      <c r="D193" s="111" t="s">
        <v>960</v>
      </c>
      <c r="E193" s="179">
        <v>13</v>
      </c>
      <c r="F193" s="178" t="s">
        <v>1955</v>
      </c>
      <c r="G193" s="178" t="s">
        <v>90</v>
      </c>
      <c r="H193" s="179">
        <v>45</v>
      </c>
      <c r="I193" s="179">
        <v>47</v>
      </c>
      <c r="J193" s="179">
        <v>48</v>
      </c>
      <c r="K193" s="179">
        <v>40</v>
      </c>
      <c r="L193" s="179">
        <v>51</v>
      </c>
      <c r="M193" s="179">
        <v>45</v>
      </c>
      <c r="N193" s="179">
        <v>276</v>
      </c>
      <c r="O193" s="109">
        <v>7</v>
      </c>
      <c r="P193" s="100"/>
      <c r="Q193" s="190"/>
      <c r="R193" s="190">
        <f t="shared" si="24"/>
        <v>0</v>
      </c>
      <c r="S193" s="190"/>
      <c r="T193" s="190"/>
      <c r="U193" s="109">
        <f t="shared" si="25"/>
        <v>0</v>
      </c>
      <c r="V193" s="190"/>
      <c r="W193" s="190"/>
      <c r="X193" s="190">
        <f t="shared" si="26"/>
        <v>0</v>
      </c>
      <c r="Y193" s="191"/>
      <c r="Z193" s="192"/>
      <c r="AA193" s="110" t="str">
        <f t="shared" si="27"/>
        <v/>
      </c>
      <c r="AB193" s="109" t="str">
        <f t="shared" si="28"/>
        <v/>
      </c>
      <c r="AC193" s="193" t="str">
        <f t="shared" si="29"/>
        <v xml:space="preserve"> </v>
      </c>
      <c r="AD193" s="194" t="str">
        <f t="shared" si="30"/>
        <v xml:space="preserve"> </v>
      </c>
      <c r="AE193" s="195" t="str">
        <f t="shared" si="31"/>
        <v xml:space="preserve"> </v>
      </c>
      <c r="AF193" s="196"/>
      <c r="AG193" s="106" t="str">
        <f t="shared" si="32"/>
        <v>ok</v>
      </c>
      <c r="AH193" s="196"/>
      <c r="AI193" s="197" t="s">
        <v>777</v>
      </c>
      <c r="AJ193" s="197" t="s">
        <v>776</v>
      </c>
      <c r="AK193" s="198"/>
      <c r="AL193" s="198"/>
      <c r="AM193" s="198" t="s">
        <v>778</v>
      </c>
      <c r="AN193" s="198" t="s">
        <v>779</v>
      </c>
      <c r="AO193" s="197" t="s">
        <v>1535</v>
      </c>
      <c r="AP193" s="198" t="s">
        <v>2102</v>
      </c>
      <c r="AQ193" s="198">
        <v>22876143</v>
      </c>
      <c r="AR193" s="198" t="s">
        <v>90</v>
      </c>
      <c r="AS193" s="198" t="s">
        <v>780</v>
      </c>
    </row>
    <row r="194" spans="1:45" ht="22.5" customHeight="1" x14ac:dyDescent="0.25">
      <c r="A194" s="105"/>
      <c r="B194" s="102">
        <v>190</v>
      </c>
      <c r="C194" s="178" t="s">
        <v>781</v>
      </c>
      <c r="D194" s="111" t="s">
        <v>960</v>
      </c>
      <c r="E194" s="179">
        <v>13</v>
      </c>
      <c r="F194" s="178" t="s">
        <v>1955</v>
      </c>
      <c r="G194" s="178" t="s">
        <v>90</v>
      </c>
      <c r="H194" s="179">
        <v>50</v>
      </c>
      <c r="I194" s="179">
        <v>56</v>
      </c>
      <c r="J194" s="179">
        <v>41</v>
      </c>
      <c r="K194" s="179">
        <v>43</v>
      </c>
      <c r="L194" s="179">
        <v>48</v>
      </c>
      <c r="M194" s="179">
        <v>42</v>
      </c>
      <c r="N194" s="179">
        <v>280</v>
      </c>
      <c r="O194" s="109">
        <v>5</v>
      </c>
      <c r="P194" s="100"/>
      <c r="Q194" s="190"/>
      <c r="R194" s="190">
        <f t="shared" si="24"/>
        <v>0</v>
      </c>
      <c r="S194" s="190"/>
      <c r="T194" s="190"/>
      <c r="U194" s="109">
        <f t="shared" si="25"/>
        <v>0</v>
      </c>
      <c r="V194" s="190"/>
      <c r="W194" s="190"/>
      <c r="X194" s="190">
        <f t="shared" si="26"/>
        <v>0</v>
      </c>
      <c r="Y194" s="191"/>
      <c r="Z194" s="192"/>
      <c r="AA194" s="110" t="str">
        <f t="shared" si="27"/>
        <v/>
      </c>
      <c r="AB194" s="109" t="str">
        <f t="shared" si="28"/>
        <v/>
      </c>
      <c r="AC194" s="193" t="str">
        <f t="shared" si="29"/>
        <v xml:space="preserve"> </v>
      </c>
      <c r="AD194" s="194" t="str">
        <f t="shared" si="30"/>
        <v xml:space="preserve"> </v>
      </c>
      <c r="AE194" s="195" t="str">
        <f t="shared" si="31"/>
        <v xml:space="preserve"> </v>
      </c>
      <c r="AF194" s="196"/>
      <c r="AG194" s="106" t="str">
        <f t="shared" si="32"/>
        <v>ok</v>
      </c>
      <c r="AH194" s="196"/>
      <c r="AI194" s="197" t="s">
        <v>782</v>
      </c>
      <c r="AJ194" s="197" t="s">
        <v>781</v>
      </c>
      <c r="AK194" s="198"/>
      <c r="AL194" s="198"/>
      <c r="AM194" s="198" t="s">
        <v>913</v>
      </c>
      <c r="AN194" s="198" t="s">
        <v>1536</v>
      </c>
      <c r="AO194" s="197" t="s">
        <v>1537</v>
      </c>
      <c r="AP194" s="198" t="s">
        <v>1538</v>
      </c>
      <c r="AQ194" s="198">
        <v>22658838</v>
      </c>
      <c r="AR194" s="198" t="s">
        <v>90</v>
      </c>
      <c r="AS194" s="198" t="s">
        <v>783</v>
      </c>
    </row>
    <row r="195" spans="1:45" ht="22.5" customHeight="1" x14ac:dyDescent="0.25">
      <c r="A195" s="111"/>
      <c r="B195" s="102">
        <v>191</v>
      </c>
      <c r="C195" s="178" t="s">
        <v>784</v>
      </c>
      <c r="D195" s="111" t="s">
        <v>960</v>
      </c>
      <c r="E195" s="179">
        <v>18</v>
      </c>
      <c r="F195" s="178" t="s">
        <v>1955</v>
      </c>
      <c r="G195" s="178" t="s">
        <v>90</v>
      </c>
      <c r="H195" s="179">
        <v>74</v>
      </c>
      <c r="I195" s="179">
        <v>53</v>
      </c>
      <c r="J195" s="179">
        <v>73</v>
      </c>
      <c r="K195" s="179">
        <v>73</v>
      </c>
      <c r="L195" s="179">
        <v>69</v>
      </c>
      <c r="M195" s="179">
        <v>70</v>
      </c>
      <c r="N195" s="179">
        <v>412</v>
      </c>
      <c r="O195" s="109">
        <v>7</v>
      </c>
      <c r="P195" s="100"/>
      <c r="Q195" s="190"/>
      <c r="R195" s="190">
        <f t="shared" si="24"/>
        <v>0</v>
      </c>
      <c r="S195" s="190"/>
      <c r="T195" s="190"/>
      <c r="U195" s="109">
        <f t="shared" si="25"/>
        <v>0</v>
      </c>
      <c r="V195" s="190"/>
      <c r="W195" s="190"/>
      <c r="X195" s="190">
        <f t="shared" si="26"/>
        <v>0</v>
      </c>
      <c r="Y195" s="191"/>
      <c r="Z195" s="192"/>
      <c r="AA195" s="110" t="str">
        <f t="shared" si="27"/>
        <v/>
      </c>
      <c r="AB195" s="109" t="str">
        <f t="shared" si="28"/>
        <v/>
      </c>
      <c r="AC195" s="193" t="str">
        <f t="shared" si="29"/>
        <v xml:space="preserve"> </v>
      </c>
      <c r="AD195" s="194" t="str">
        <f t="shared" si="30"/>
        <v xml:space="preserve"> </v>
      </c>
      <c r="AE195" s="195" t="str">
        <f t="shared" si="31"/>
        <v xml:space="preserve"> </v>
      </c>
      <c r="AF195" s="196"/>
      <c r="AG195" s="106" t="str">
        <f t="shared" si="32"/>
        <v>ok</v>
      </c>
      <c r="AH195" s="196"/>
      <c r="AI195" s="197" t="s">
        <v>785</v>
      </c>
      <c r="AJ195" s="197" t="s">
        <v>784</v>
      </c>
      <c r="AK195" s="198"/>
      <c r="AL195" s="198"/>
      <c r="AM195" s="198" t="s">
        <v>414</v>
      </c>
      <c r="AN195" s="198" t="s">
        <v>786</v>
      </c>
      <c r="AO195" s="197" t="s">
        <v>787</v>
      </c>
      <c r="AP195" s="198" t="s">
        <v>1539</v>
      </c>
      <c r="AQ195" s="198">
        <v>22356103</v>
      </c>
      <c r="AR195" s="198" t="s">
        <v>90</v>
      </c>
      <c r="AS195" s="198" t="s">
        <v>788</v>
      </c>
    </row>
    <row r="196" spans="1:45" ht="22.5" customHeight="1" x14ac:dyDescent="0.25">
      <c r="A196" s="105"/>
      <c r="B196" s="102">
        <v>192</v>
      </c>
      <c r="C196" s="178" t="s">
        <v>789</v>
      </c>
      <c r="D196" s="111" t="s">
        <v>960</v>
      </c>
      <c r="E196" s="179">
        <v>2</v>
      </c>
      <c r="F196" s="178" t="s">
        <v>1952</v>
      </c>
      <c r="G196" s="178" t="s">
        <v>90</v>
      </c>
      <c r="H196" s="179">
        <v>0</v>
      </c>
      <c r="I196" s="179">
        <v>2</v>
      </c>
      <c r="J196" s="179">
        <v>1</v>
      </c>
      <c r="K196" s="179">
        <v>1</v>
      </c>
      <c r="L196" s="179">
        <v>1</v>
      </c>
      <c r="M196" s="179">
        <v>3</v>
      </c>
      <c r="N196" s="179">
        <v>8</v>
      </c>
      <c r="O196" s="109">
        <v>3</v>
      </c>
      <c r="P196" s="100"/>
      <c r="Q196" s="190"/>
      <c r="R196" s="190">
        <f t="shared" si="24"/>
        <v>0</v>
      </c>
      <c r="S196" s="190"/>
      <c r="T196" s="190"/>
      <c r="U196" s="109">
        <f t="shared" si="25"/>
        <v>0</v>
      </c>
      <c r="V196" s="190"/>
      <c r="W196" s="190"/>
      <c r="X196" s="190">
        <f t="shared" si="26"/>
        <v>0</v>
      </c>
      <c r="Y196" s="191"/>
      <c r="Z196" s="192"/>
      <c r="AA196" s="110" t="str">
        <f t="shared" si="27"/>
        <v/>
      </c>
      <c r="AB196" s="109" t="str">
        <f t="shared" si="28"/>
        <v/>
      </c>
      <c r="AC196" s="193" t="str">
        <f t="shared" si="29"/>
        <v xml:space="preserve"> </v>
      </c>
      <c r="AD196" s="194" t="str">
        <f t="shared" si="30"/>
        <v xml:space="preserve"> </v>
      </c>
      <c r="AE196" s="195" t="str">
        <f t="shared" si="31"/>
        <v xml:space="preserve"> </v>
      </c>
      <c r="AF196" s="196"/>
      <c r="AG196" s="106" t="str">
        <f t="shared" si="32"/>
        <v>ok</v>
      </c>
      <c r="AH196" s="196"/>
      <c r="AI196" s="197" t="s">
        <v>790</v>
      </c>
      <c r="AJ196" s="197" t="s">
        <v>789</v>
      </c>
      <c r="AK196" s="198"/>
      <c r="AL196" s="198"/>
      <c r="AM196" s="198" t="s">
        <v>1882</v>
      </c>
      <c r="AN196" s="198" t="s">
        <v>791</v>
      </c>
      <c r="AO196" s="197" t="s">
        <v>1540</v>
      </c>
      <c r="AP196" s="198" t="s">
        <v>1541</v>
      </c>
      <c r="AQ196" s="198">
        <v>22874314</v>
      </c>
      <c r="AR196" s="198" t="s">
        <v>90</v>
      </c>
      <c r="AS196" s="198" t="s">
        <v>792</v>
      </c>
    </row>
    <row r="197" spans="1:45" ht="22.5" customHeight="1" x14ac:dyDescent="0.25">
      <c r="A197" s="111"/>
      <c r="B197" s="102">
        <v>193</v>
      </c>
      <c r="C197" s="178" t="s">
        <v>793</v>
      </c>
      <c r="D197" s="111" t="s">
        <v>960</v>
      </c>
      <c r="E197" s="179">
        <v>7</v>
      </c>
      <c r="F197" s="178" t="s">
        <v>1952</v>
      </c>
      <c r="G197" s="178" t="s">
        <v>90</v>
      </c>
      <c r="H197" s="179">
        <v>29</v>
      </c>
      <c r="I197" s="179">
        <v>19</v>
      </c>
      <c r="J197" s="179">
        <v>22</v>
      </c>
      <c r="K197" s="179">
        <v>21</v>
      </c>
      <c r="L197" s="179">
        <v>19</v>
      </c>
      <c r="M197" s="179">
        <v>25</v>
      </c>
      <c r="N197" s="179">
        <v>135</v>
      </c>
      <c r="O197" s="109">
        <v>3</v>
      </c>
      <c r="P197" s="100"/>
      <c r="Q197" s="190"/>
      <c r="R197" s="190">
        <f t="shared" si="24"/>
        <v>0</v>
      </c>
      <c r="S197" s="190"/>
      <c r="T197" s="190"/>
      <c r="U197" s="109">
        <f t="shared" si="25"/>
        <v>0</v>
      </c>
      <c r="V197" s="190"/>
      <c r="W197" s="190"/>
      <c r="X197" s="190">
        <f t="shared" si="26"/>
        <v>0</v>
      </c>
      <c r="Y197" s="191"/>
      <c r="Z197" s="192"/>
      <c r="AA197" s="110" t="str">
        <f t="shared" si="27"/>
        <v/>
      </c>
      <c r="AB197" s="109" t="str">
        <f t="shared" si="28"/>
        <v/>
      </c>
      <c r="AC197" s="193" t="str">
        <f t="shared" si="29"/>
        <v xml:space="preserve"> </v>
      </c>
      <c r="AD197" s="194" t="str">
        <f t="shared" si="30"/>
        <v xml:space="preserve"> </v>
      </c>
      <c r="AE197" s="195" t="str">
        <f t="shared" si="31"/>
        <v xml:space="preserve"> </v>
      </c>
      <c r="AF197" s="196"/>
      <c r="AG197" s="106" t="str">
        <f t="shared" si="32"/>
        <v>ok</v>
      </c>
      <c r="AH197" s="196"/>
      <c r="AI197" s="197" t="s">
        <v>794</v>
      </c>
      <c r="AJ197" s="197" t="s">
        <v>793</v>
      </c>
      <c r="AK197" s="198"/>
      <c r="AL197" s="198" t="s">
        <v>53</v>
      </c>
      <c r="AM197" s="198" t="s">
        <v>1035</v>
      </c>
      <c r="AN197" s="198" t="s">
        <v>1542</v>
      </c>
      <c r="AO197" s="197" t="s">
        <v>796</v>
      </c>
      <c r="AP197" s="198" t="s">
        <v>1543</v>
      </c>
      <c r="AQ197" s="198">
        <v>22835264</v>
      </c>
      <c r="AR197" s="198" t="s">
        <v>90</v>
      </c>
      <c r="AS197" s="198" t="s">
        <v>797</v>
      </c>
    </row>
    <row r="198" spans="1:45" ht="22.5" customHeight="1" x14ac:dyDescent="0.25">
      <c r="A198" s="105"/>
      <c r="B198" s="102">
        <v>194</v>
      </c>
      <c r="C198" s="178" t="s">
        <v>938</v>
      </c>
      <c r="D198" s="111" t="s">
        <v>960</v>
      </c>
      <c r="E198" s="179">
        <v>3</v>
      </c>
      <c r="F198" s="178" t="s">
        <v>1952</v>
      </c>
      <c r="G198" s="178" t="s">
        <v>72</v>
      </c>
      <c r="H198" s="179">
        <v>10</v>
      </c>
      <c r="I198" s="179">
        <v>8</v>
      </c>
      <c r="J198" s="179">
        <v>10</v>
      </c>
      <c r="K198" s="179">
        <v>9</v>
      </c>
      <c r="L198" s="179">
        <v>11</v>
      </c>
      <c r="M198" s="179">
        <v>9</v>
      </c>
      <c r="N198" s="179">
        <v>57</v>
      </c>
      <c r="O198" s="109">
        <v>3</v>
      </c>
      <c r="P198" s="100"/>
      <c r="Q198" s="190"/>
      <c r="R198" s="190">
        <f t="shared" ref="R198:R261" si="33">+P198+Q198</f>
        <v>0</v>
      </c>
      <c r="S198" s="190"/>
      <c r="T198" s="190"/>
      <c r="U198" s="109">
        <f t="shared" ref="U198:U261" si="34">+S198+T198</f>
        <v>0</v>
      </c>
      <c r="V198" s="190"/>
      <c r="W198" s="190"/>
      <c r="X198" s="190">
        <f t="shared" ref="X198:X261" si="35">+V198+W198</f>
        <v>0</v>
      </c>
      <c r="Y198" s="191"/>
      <c r="Z198" s="192"/>
      <c r="AA198" s="110" t="str">
        <f t="shared" ref="AA198:AA261" si="36">IF(R198&gt;O198, +CONCATENATE("+",(+R198-O198)),"")</f>
        <v/>
      </c>
      <c r="AB198" s="109" t="str">
        <f t="shared" ref="AB198:AB261" si="37">IF(X198&lt;(O198+1),"",+X198-O198)</f>
        <v/>
      </c>
      <c r="AC198" s="193" t="str">
        <f t="shared" ref="AC198:AC261" si="38">IF(V198&gt;=(+P198+S198)," ",P198+S198-V198)</f>
        <v xml:space="preserve"> </v>
      </c>
      <c r="AD198" s="194" t="str">
        <f t="shared" ref="AD198:AD261" si="39">IF(W198&gt;=(+Q198+T198)," ",Q198+T198-W198)</f>
        <v xml:space="preserve"> </v>
      </c>
      <c r="AE198" s="195" t="str">
        <f t="shared" ref="AE198:AE261" si="40">IF(X198&gt;=(+R198+U198)," ",R198+U198-X198)</f>
        <v xml:space="preserve"> </v>
      </c>
      <c r="AF198" s="196"/>
      <c r="AG198" s="106" t="str">
        <f t="shared" si="32"/>
        <v>ok</v>
      </c>
      <c r="AH198" s="196"/>
      <c r="AI198" s="197" t="s">
        <v>830</v>
      </c>
      <c r="AJ198" s="197" t="s">
        <v>938</v>
      </c>
      <c r="AK198" s="198"/>
      <c r="AL198" s="198"/>
      <c r="AM198" s="198" t="s">
        <v>2103</v>
      </c>
      <c r="AN198" s="198" t="s">
        <v>1544</v>
      </c>
      <c r="AO198" s="197" t="s">
        <v>1545</v>
      </c>
      <c r="AP198" s="198" t="s">
        <v>1546</v>
      </c>
      <c r="AQ198" s="198">
        <v>26422457</v>
      </c>
      <c r="AR198" s="198" t="s">
        <v>72</v>
      </c>
      <c r="AS198" s="198" t="s">
        <v>831</v>
      </c>
    </row>
    <row r="199" spans="1:45" ht="22.5" customHeight="1" x14ac:dyDescent="0.25">
      <c r="A199" s="111"/>
      <c r="B199" s="102">
        <v>195</v>
      </c>
      <c r="C199" s="178" t="s">
        <v>2017</v>
      </c>
      <c r="D199" s="111" t="s">
        <v>960</v>
      </c>
      <c r="E199" s="179">
        <v>3</v>
      </c>
      <c r="F199" s="178" t="s">
        <v>1952</v>
      </c>
      <c r="G199" s="178" t="s">
        <v>75</v>
      </c>
      <c r="H199" s="179">
        <v>7</v>
      </c>
      <c r="I199" s="179">
        <v>12</v>
      </c>
      <c r="J199" s="179">
        <v>7</v>
      </c>
      <c r="K199" s="179">
        <v>11</v>
      </c>
      <c r="L199" s="179">
        <v>10</v>
      </c>
      <c r="M199" s="179">
        <v>10</v>
      </c>
      <c r="N199" s="179">
        <v>57</v>
      </c>
      <c r="O199" s="109">
        <v>3</v>
      </c>
      <c r="P199" s="100"/>
      <c r="Q199" s="190"/>
      <c r="R199" s="190">
        <f t="shared" si="33"/>
        <v>0</v>
      </c>
      <c r="S199" s="190"/>
      <c r="T199" s="190"/>
      <c r="U199" s="109">
        <f t="shared" si="34"/>
        <v>0</v>
      </c>
      <c r="V199" s="190"/>
      <c r="W199" s="190"/>
      <c r="X199" s="190">
        <f t="shared" si="35"/>
        <v>0</v>
      </c>
      <c r="Y199" s="191"/>
      <c r="Z199" s="192"/>
      <c r="AA199" s="110" t="str">
        <f t="shared" si="36"/>
        <v/>
      </c>
      <c r="AB199" s="109" t="str">
        <f t="shared" si="37"/>
        <v/>
      </c>
      <c r="AC199" s="193" t="str">
        <f t="shared" si="38"/>
        <v xml:space="preserve"> </v>
      </c>
      <c r="AD199" s="194" t="str">
        <f t="shared" si="39"/>
        <v xml:space="preserve"> </v>
      </c>
      <c r="AE199" s="195" t="str">
        <f t="shared" si="40"/>
        <v xml:space="preserve"> </v>
      </c>
      <c r="AF199" s="196"/>
      <c r="AG199" s="106" t="str">
        <f t="shared" si="32"/>
        <v>ok</v>
      </c>
      <c r="AH199" s="196"/>
      <c r="AI199" s="197" t="s">
        <v>2104</v>
      </c>
      <c r="AJ199" s="197" t="s">
        <v>2017</v>
      </c>
      <c r="AK199" s="198"/>
      <c r="AL199" s="198"/>
      <c r="AM199" s="198" t="s">
        <v>883</v>
      </c>
      <c r="AN199" s="198" t="s">
        <v>579</v>
      </c>
      <c r="AO199" s="197" t="s">
        <v>1548</v>
      </c>
      <c r="AP199" s="198" t="s">
        <v>1549</v>
      </c>
      <c r="AQ199" s="198">
        <v>24817062</v>
      </c>
      <c r="AR199" s="198" t="s">
        <v>75</v>
      </c>
      <c r="AS199" s="198" t="s">
        <v>580</v>
      </c>
    </row>
    <row r="200" spans="1:45" ht="22.5" customHeight="1" x14ac:dyDescent="0.25">
      <c r="A200" s="105"/>
      <c r="B200" s="102">
        <v>196</v>
      </c>
      <c r="C200" s="178" t="s">
        <v>351</v>
      </c>
      <c r="D200" s="111" t="s">
        <v>960</v>
      </c>
      <c r="E200" s="179">
        <v>11</v>
      </c>
      <c r="F200" s="178" t="s">
        <v>1952</v>
      </c>
      <c r="G200" s="178" t="s">
        <v>75</v>
      </c>
      <c r="H200" s="179">
        <v>31</v>
      </c>
      <c r="I200" s="179">
        <v>42</v>
      </c>
      <c r="J200" s="179">
        <v>35</v>
      </c>
      <c r="K200" s="179">
        <v>33</v>
      </c>
      <c r="L200" s="179">
        <v>31</v>
      </c>
      <c r="M200" s="179">
        <v>22</v>
      </c>
      <c r="N200" s="179">
        <v>194</v>
      </c>
      <c r="O200" s="109">
        <v>5</v>
      </c>
      <c r="P200" s="100"/>
      <c r="Q200" s="190"/>
      <c r="R200" s="190">
        <f t="shared" si="33"/>
        <v>0</v>
      </c>
      <c r="S200" s="190"/>
      <c r="T200" s="190"/>
      <c r="U200" s="109">
        <f t="shared" si="34"/>
        <v>0</v>
      </c>
      <c r="V200" s="190"/>
      <c r="W200" s="190"/>
      <c r="X200" s="190">
        <f t="shared" si="35"/>
        <v>0</v>
      </c>
      <c r="Y200" s="191"/>
      <c r="Z200" s="192"/>
      <c r="AA200" s="110" t="str">
        <f t="shared" si="36"/>
        <v/>
      </c>
      <c r="AB200" s="109" t="str">
        <f t="shared" si="37"/>
        <v/>
      </c>
      <c r="AC200" s="193" t="str">
        <f t="shared" si="38"/>
        <v xml:space="preserve"> </v>
      </c>
      <c r="AD200" s="194" t="str">
        <f t="shared" si="39"/>
        <v xml:space="preserve"> </v>
      </c>
      <c r="AE200" s="195" t="str">
        <f t="shared" si="40"/>
        <v xml:space="preserve"> </v>
      </c>
      <c r="AF200" s="196"/>
      <c r="AG200" s="106" t="str">
        <f t="shared" si="32"/>
        <v>ok</v>
      </c>
      <c r="AH200" s="196"/>
      <c r="AI200" s="197" t="s">
        <v>352</v>
      </c>
      <c r="AJ200" s="197" t="s">
        <v>351</v>
      </c>
      <c r="AK200" s="198"/>
      <c r="AL200" s="198" t="s">
        <v>53</v>
      </c>
      <c r="AM200" s="198" t="s">
        <v>888</v>
      </c>
      <c r="AN200" s="198" t="s">
        <v>1551</v>
      </c>
      <c r="AO200" s="197" t="s">
        <v>1552</v>
      </c>
      <c r="AP200" s="198" t="s">
        <v>1553</v>
      </c>
      <c r="AQ200" s="198">
        <v>24816319</v>
      </c>
      <c r="AR200" s="198" t="s">
        <v>75</v>
      </c>
      <c r="AS200" s="198" t="s">
        <v>353</v>
      </c>
    </row>
    <row r="201" spans="1:45" ht="22.5" customHeight="1" x14ac:dyDescent="0.25">
      <c r="A201" s="111"/>
      <c r="B201" s="102">
        <v>197</v>
      </c>
      <c r="C201" s="178" t="s">
        <v>798</v>
      </c>
      <c r="D201" s="111" t="s">
        <v>960</v>
      </c>
      <c r="E201" s="179">
        <v>4</v>
      </c>
      <c r="F201" s="178" t="s">
        <v>1952</v>
      </c>
      <c r="G201" s="178" t="s">
        <v>90</v>
      </c>
      <c r="H201" s="179">
        <v>8</v>
      </c>
      <c r="I201" s="179">
        <v>8</v>
      </c>
      <c r="J201" s="179">
        <v>13</v>
      </c>
      <c r="K201" s="179">
        <v>15</v>
      </c>
      <c r="L201" s="179">
        <v>6</v>
      </c>
      <c r="M201" s="179">
        <v>12</v>
      </c>
      <c r="N201" s="179">
        <v>62</v>
      </c>
      <c r="O201" s="109">
        <v>3</v>
      </c>
      <c r="P201" s="100"/>
      <c r="Q201" s="190"/>
      <c r="R201" s="190">
        <f t="shared" si="33"/>
        <v>0</v>
      </c>
      <c r="S201" s="190"/>
      <c r="T201" s="190"/>
      <c r="U201" s="109">
        <f t="shared" si="34"/>
        <v>0</v>
      </c>
      <c r="V201" s="190"/>
      <c r="W201" s="190"/>
      <c r="X201" s="190">
        <f t="shared" si="35"/>
        <v>0</v>
      </c>
      <c r="Y201" s="191"/>
      <c r="Z201" s="192"/>
      <c r="AA201" s="110" t="str">
        <f t="shared" si="36"/>
        <v/>
      </c>
      <c r="AB201" s="109" t="str">
        <f t="shared" si="37"/>
        <v/>
      </c>
      <c r="AC201" s="193" t="str">
        <f t="shared" si="38"/>
        <v xml:space="preserve"> </v>
      </c>
      <c r="AD201" s="194" t="str">
        <f t="shared" si="39"/>
        <v xml:space="preserve"> </v>
      </c>
      <c r="AE201" s="195" t="str">
        <f t="shared" si="40"/>
        <v xml:space="preserve"> </v>
      </c>
      <c r="AF201" s="196"/>
      <c r="AG201" s="106" t="str">
        <f t="shared" si="32"/>
        <v>ok</v>
      </c>
      <c r="AH201" s="196"/>
      <c r="AI201" s="197" t="s">
        <v>799</v>
      </c>
      <c r="AJ201" s="197" t="s">
        <v>798</v>
      </c>
      <c r="AK201" s="198"/>
      <c r="AL201" s="198"/>
      <c r="AM201" s="198" t="s">
        <v>917</v>
      </c>
      <c r="AN201" s="198" t="s">
        <v>801</v>
      </c>
      <c r="AO201" s="197" t="s">
        <v>1554</v>
      </c>
      <c r="AP201" s="198" t="s">
        <v>1555</v>
      </c>
      <c r="AQ201" s="198">
        <v>22824562</v>
      </c>
      <c r="AR201" s="198" t="s">
        <v>90</v>
      </c>
      <c r="AS201" s="198" t="s">
        <v>802</v>
      </c>
    </row>
    <row r="202" spans="1:45" ht="22.5" customHeight="1" x14ac:dyDescent="0.25">
      <c r="A202" s="105"/>
      <c r="B202" s="102">
        <v>198</v>
      </c>
      <c r="C202" s="178" t="s">
        <v>2018</v>
      </c>
      <c r="D202" s="111" t="s">
        <v>960</v>
      </c>
      <c r="E202" s="179">
        <v>8</v>
      </c>
      <c r="F202" s="178" t="s">
        <v>1952</v>
      </c>
      <c r="G202" s="178" t="s">
        <v>72</v>
      </c>
      <c r="H202" s="179">
        <v>28</v>
      </c>
      <c r="I202" s="179">
        <v>22</v>
      </c>
      <c r="J202" s="179">
        <v>31</v>
      </c>
      <c r="K202" s="179">
        <v>24</v>
      </c>
      <c r="L202" s="179">
        <v>23</v>
      </c>
      <c r="M202" s="179">
        <v>20</v>
      </c>
      <c r="N202" s="179">
        <v>148</v>
      </c>
      <c r="O202" s="109">
        <v>3</v>
      </c>
      <c r="P202" s="100"/>
      <c r="Q202" s="190"/>
      <c r="R202" s="190">
        <f t="shared" si="33"/>
        <v>0</v>
      </c>
      <c r="S202" s="190"/>
      <c r="T202" s="190"/>
      <c r="U202" s="109">
        <f t="shared" si="34"/>
        <v>0</v>
      </c>
      <c r="V202" s="190"/>
      <c r="W202" s="190"/>
      <c r="X202" s="190">
        <f t="shared" si="35"/>
        <v>0</v>
      </c>
      <c r="Y202" s="191"/>
      <c r="Z202" s="192"/>
      <c r="AA202" s="110" t="str">
        <f t="shared" si="36"/>
        <v/>
      </c>
      <c r="AB202" s="109" t="str">
        <f t="shared" si="37"/>
        <v/>
      </c>
      <c r="AC202" s="193" t="str">
        <f t="shared" si="38"/>
        <v xml:space="preserve"> </v>
      </c>
      <c r="AD202" s="194" t="str">
        <f t="shared" si="39"/>
        <v xml:space="preserve"> </v>
      </c>
      <c r="AE202" s="195" t="str">
        <f t="shared" si="40"/>
        <v xml:space="preserve"> </v>
      </c>
      <c r="AF202" s="196"/>
      <c r="AG202" s="106" t="str">
        <f t="shared" si="32"/>
        <v>ok</v>
      </c>
      <c r="AH202" s="196"/>
      <c r="AI202" s="197" t="s">
        <v>1556</v>
      </c>
      <c r="AJ202" s="197" t="s">
        <v>2018</v>
      </c>
      <c r="AK202" s="198"/>
      <c r="AL202" s="198"/>
      <c r="AM202" s="198" t="s">
        <v>2105</v>
      </c>
      <c r="AN202" s="198" t="s">
        <v>1557</v>
      </c>
      <c r="AO202" s="197" t="s">
        <v>1558</v>
      </c>
      <c r="AP202" s="198" t="s">
        <v>1559</v>
      </c>
      <c r="AQ202" s="198">
        <v>26910783</v>
      </c>
      <c r="AR202" s="198" t="s">
        <v>72</v>
      </c>
      <c r="AS202" s="198" t="s">
        <v>137</v>
      </c>
    </row>
    <row r="203" spans="1:45" ht="22.5" customHeight="1" x14ac:dyDescent="0.25">
      <c r="A203" s="111"/>
      <c r="B203" s="102">
        <v>199</v>
      </c>
      <c r="C203" s="178" t="s">
        <v>2019</v>
      </c>
      <c r="D203" s="111" t="s">
        <v>960</v>
      </c>
      <c r="E203" s="179">
        <v>4</v>
      </c>
      <c r="F203" s="178" t="s">
        <v>1952</v>
      </c>
      <c r="G203" s="178" t="s">
        <v>90</v>
      </c>
      <c r="H203" s="179">
        <v>9</v>
      </c>
      <c r="I203" s="179">
        <v>12</v>
      </c>
      <c r="J203" s="179">
        <v>9</v>
      </c>
      <c r="K203" s="179">
        <v>6</v>
      </c>
      <c r="L203" s="179">
        <v>8</v>
      </c>
      <c r="M203" s="179">
        <v>10</v>
      </c>
      <c r="N203" s="179">
        <v>54</v>
      </c>
      <c r="O203" s="109">
        <v>3</v>
      </c>
      <c r="P203" s="100"/>
      <c r="Q203" s="190"/>
      <c r="R203" s="190">
        <f t="shared" si="33"/>
        <v>0</v>
      </c>
      <c r="S203" s="190"/>
      <c r="T203" s="190"/>
      <c r="U203" s="109">
        <f t="shared" si="34"/>
        <v>0</v>
      </c>
      <c r="V203" s="190"/>
      <c r="W203" s="190"/>
      <c r="X203" s="190">
        <f t="shared" si="35"/>
        <v>0</v>
      </c>
      <c r="Y203" s="191"/>
      <c r="Z203" s="192"/>
      <c r="AA203" s="110" t="str">
        <f t="shared" si="36"/>
        <v/>
      </c>
      <c r="AB203" s="109" t="str">
        <f t="shared" si="37"/>
        <v/>
      </c>
      <c r="AC203" s="193" t="str">
        <f t="shared" si="38"/>
        <v xml:space="preserve"> </v>
      </c>
      <c r="AD203" s="194" t="str">
        <f t="shared" si="39"/>
        <v xml:space="preserve"> </v>
      </c>
      <c r="AE203" s="195" t="str">
        <f t="shared" si="40"/>
        <v xml:space="preserve"> </v>
      </c>
      <c r="AF203" s="196"/>
      <c r="AG203" s="106" t="str">
        <f t="shared" si="32"/>
        <v>ok</v>
      </c>
      <c r="AH203" s="196"/>
      <c r="AI203" s="197" t="s">
        <v>1560</v>
      </c>
      <c r="AJ203" s="197" t="s">
        <v>2019</v>
      </c>
      <c r="AK203" s="198"/>
      <c r="AL203" s="198"/>
      <c r="AM203" s="198" t="s">
        <v>931</v>
      </c>
      <c r="AN203" s="198" t="s">
        <v>146</v>
      </c>
      <c r="AO203" s="197" t="s">
        <v>1561</v>
      </c>
      <c r="AP203" s="198" t="s">
        <v>1562</v>
      </c>
      <c r="AQ203" s="198">
        <v>22874317</v>
      </c>
      <c r="AR203" s="198" t="s">
        <v>90</v>
      </c>
      <c r="AS203" s="198" t="s">
        <v>147</v>
      </c>
    </row>
    <row r="204" spans="1:45" ht="22.5" customHeight="1" x14ac:dyDescent="0.25">
      <c r="A204" s="105"/>
      <c r="B204" s="102">
        <v>200</v>
      </c>
      <c r="C204" s="178" t="s">
        <v>184</v>
      </c>
      <c r="D204" s="111" t="s">
        <v>960</v>
      </c>
      <c r="E204" s="179">
        <v>6</v>
      </c>
      <c r="F204" s="178" t="s">
        <v>1952</v>
      </c>
      <c r="G204" s="178" t="s">
        <v>75</v>
      </c>
      <c r="H204" s="179">
        <v>9</v>
      </c>
      <c r="I204" s="179">
        <v>18</v>
      </c>
      <c r="J204" s="179">
        <v>11</v>
      </c>
      <c r="K204" s="179">
        <v>18</v>
      </c>
      <c r="L204" s="179">
        <v>17</v>
      </c>
      <c r="M204" s="179">
        <v>18</v>
      </c>
      <c r="N204" s="179">
        <v>91</v>
      </c>
      <c r="O204" s="109">
        <v>3</v>
      </c>
      <c r="P204" s="100"/>
      <c r="Q204" s="190"/>
      <c r="R204" s="190">
        <f t="shared" si="33"/>
        <v>0</v>
      </c>
      <c r="S204" s="190"/>
      <c r="T204" s="190"/>
      <c r="U204" s="109">
        <f t="shared" si="34"/>
        <v>0</v>
      </c>
      <c r="V204" s="190"/>
      <c r="W204" s="190"/>
      <c r="X204" s="190">
        <f t="shared" si="35"/>
        <v>0</v>
      </c>
      <c r="Y204" s="191"/>
      <c r="Z204" s="192"/>
      <c r="AA204" s="110" t="str">
        <f t="shared" si="36"/>
        <v/>
      </c>
      <c r="AB204" s="109" t="str">
        <f t="shared" si="37"/>
        <v/>
      </c>
      <c r="AC204" s="193" t="str">
        <f t="shared" si="38"/>
        <v xml:space="preserve"> </v>
      </c>
      <c r="AD204" s="194" t="str">
        <f t="shared" si="39"/>
        <v xml:space="preserve"> </v>
      </c>
      <c r="AE204" s="195" t="str">
        <f t="shared" si="40"/>
        <v xml:space="preserve"> </v>
      </c>
      <c r="AF204" s="196"/>
      <c r="AG204" s="106" t="str">
        <f t="shared" si="32"/>
        <v>ok</v>
      </c>
      <c r="AH204" s="196"/>
      <c r="AI204" s="197" t="s">
        <v>185</v>
      </c>
      <c r="AJ204" s="197" t="s">
        <v>184</v>
      </c>
      <c r="AK204" s="198"/>
      <c r="AL204" s="198"/>
      <c r="AM204" s="198" t="s">
        <v>1067</v>
      </c>
      <c r="AN204" s="198" t="s">
        <v>1563</v>
      </c>
      <c r="AO204" s="197" t="s">
        <v>1564</v>
      </c>
      <c r="AP204" s="198" t="s">
        <v>1565</v>
      </c>
      <c r="AQ204" s="198">
        <v>22870448</v>
      </c>
      <c r="AR204" s="198" t="s">
        <v>75</v>
      </c>
      <c r="AS204" s="198" t="s">
        <v>186</v>
      </c>
    </row>
    <row r="205" spans="1:45" ht="22.5" customHeight="1" x14ac:dyDescent="0.25">
      <c r="A205" s="111"/>
      <c r="B205" s="102">
        <v>201</v>
      </c>
      <c r="C205" s="178" t="s">
        <v>2020</v>
      </c>
      <c r="D205" s="111" t="s">
        <v>960</v>
      </c>
      <c r="E205" s="179">
        <v>7</v>
      </c>
      <c r="F205" s="178" t="s">
        <v>1952</v>
      </c>
      <c r="G205" s="178" t="s">
        <v>62</v>
      </c>
      <c r="H205" s="179">
        <v>24</v>
      </c>
      <c r="I205" s="179">
        <v>13</v>
      </c>
      <c r="J205" s="179">
        <v>25</v>
      </c>
      <c r="K205" s="179">
        <v>19</v>
      </c>
      <c r="L205" s="179">
        <v>32</v>
      </c>
      <c r="M205" s="179">
        <v>20</v>
      </c>
      <c r="N205" s="179">
        <v>133</v>
      </c>
      <c r="O205" s="109">
        <v>5</v>
      </c>
      <c r="P205" s="100"/>
      <c r="Q205" s="190"/>
      <c r="R205" s="190">
        <f t="shared" si="33"/>
        <v>0</v>
      </c>
      <c r="S205" s="190"/>
      <c r="T205" s="190"/>
      <c r="U205" s="109">
        <f t="shared" si="34"/>
        <v>0</v>
      </c>
      <c r="V205" s="190"/>
      <c r="W205" s="190"/>
      <c r="X205" s="190">
        <f t="shared" si="35"/>
        <v>0</v>
      </c>
      <c r="Y205" s="191"/>
      <c r="Z205" s="192"/>
      <c r="AA205" s="110" t="str">
        <f t="shared" si="36"/>
        <v/>
      </c>
      <c r="AB205" s="109" t="str">
        <f t="shared" si="37"/>
        <v/>
      </c>
      <c r="AC205" s="193" t="str">
        <f t="shared" si="38"/>
        <v xml:space="preserve"> </v>
      </c>
      <c r="AD205" s="194" t="str">
        <f t="shared" si="39"/>
        <v xml:space="preserve"> </v>
      </c>
      <c r="AE205" s="195" t="str">
        <f t="shared" si="40"/>
        <v xml:space="preserve"> </v>
      </c>
      <c r="AF205" s="196"/>
      <c r="AG205" s="106" t="str">
        <f t="shared" si="32"/>
        <v>ok</v>
      </c>
      <c r="AH205" s="196"/>
      <c r="AI205" s="197" t="s">
        <v>1566</v>
      </c>
      <c r="AJ205" s="197" t="s">
        <v>2020</v>
      </c>
      <c r="AK205" s="198"/>
      <c r="AL205" s="198"/>
      <c r="AM205" s="198" t="s">
        <v>2106</v>
      </c>
      <c r="AN205" s="198" t="s">
        <v>1567</v>
      </c>
      <c r="AO205" s="197" t="s">
        <v>1568</v>
      </c>
      <c r="AP205" s="198" t="s">
        <v>1569</v>
      </c>
      <c r="AQ205" s="198">
        <v>25315184</v>
      </c>
      <c r="AR205" s="198" t="s">
        <v>62</v>
      </c>
      <c r="AS205" s="198" t="s">
        <v>638</v>
      </c>
    </row>
    <row r="206" spans="1:45" ht="22.5" customHeight="1" x14ac:dyDescent="0.25">
      <c r="A206" s="105"/>
      <c r="B206" s="102">
        <v>202</v>
      </c>
      <c r="C206" s="178" t="s">
        <v>196</v>
      </c>
      <c r="D206" s="111" t="s">
        <v>960</v>
      </c>
      <c r="E206" s="179">
        <v>7</v>
      </c>
      <c r="F206" s="178" t="s">
        <v>1952</v>
      </c>
      <c r="G206" s="178" t="s">
        <v>75</v>
      </c>
      <c r="H206" s="179">
        <v>25</v>
      </c>
      <c r="I206" s="179">
        <v>25</v>
      </c>
      <c r="J206" s="179">
        <v>19</v>
      </c>
      <c r="K206" s="179">
        <v>22</v>
      </c>
      <c r="L206" s="179">
        <v>28</v>
      </c>
      <c r="M206" s="179">
        <v>21</v>
      </c>
      <c r="N206" s="179">
        <v>140</v>
      </c>
      <c r="O206" s="109">
        <v>5</v>
      </c>
      <c r="P206" s="100"/>
      <c r="Q206" s="190"/>
      <c r="R206" s="190">
        <f t="shared" si="33"/>
        <v>0</v>
      </c>
      <c r="S206" s="190"/>
      <c r="T206" s="190"/>
      <c r="U206" s="109">
        <f t="shared" si="34"/>
        <v>0</v>
      </c>
      <c r="V206" s="190"/>
      <c r="W206" s="190"/>
      <c r="X206" s="190">
        <f t="shared" si="35"/>
        <v>0</v>
      </c>
      <c r="Y206" s="191"/>
      <c r="Z206" s="192"/>
      <c r="AA206" s="110" t="str">
        <f t="shared" si="36"/>
        <v/>
      </c>
      <c r="AB206" s="109" t="str">
        <f t="shared" si="37"/>
        <v/>
      </c>
      <c r="AC206" s="193" t="str">
        <f t="shared" si="38"/>
        <v xml:space="preserve"> </v>
      </c>
      <c r="AD206" s="194" t="str">
        <f t="shared" si="39"/>
        <v xml:space="preserve"> </v>
      </c>
      <c r="AE206" s="195" t="str">
        <f t="shared" si="40"/>
        <v xml:space="preserve"> </v>
      </c>
      <c r="AF206" s="196"/>
      <c r="AG206" s="106" t="str">
        <f t="shared" si="32"/>
        <v>ok</v>
      </c>
      <c r="AH206" s="196"/>
      <c r="AI206" s="197" t="s">
        <v>1570</v>
      </c>
      <c r="AJ206" s="197" t="s">
        <v>196</v>
      </c>
      <c r="AK206" s="198"/>
      <c r="AL206" s="198"/>
      <c r="AM206" s="198" t="s">
        <v>884</v>
      </c>
      <c r="AN206" s="198" t="s">
        <v>1571</v>
      </c>
      <c r="AO206" s="197" t="s">
        <v>1572</v>
      </c>
      <c r="AP206" s="198" t="s">
        <v>1573</v>
      </c>
      <c r="AQ206" s="198">
        <v>24815624</v>
      </c>
      <c r="AR206" s="198" t="s">
        <v>75</v>
      </c>
      <c r="AS206" s="198" t="s">
        <v>197</v>
      </c>
    </row>
    <row r="207" spans="1:45" ht="22.5" customHeight="1" x14ac:dyDescent="0.25">
      <c r="A207" s="111"/>
      <c r="B207" s="102">
        <v>203</v>
      </c>
      <c r="C207" s="178" t="s">
        <v>581</v>
      </c>
      <c r="D207" s="111" t="s">
        <v>960</v>
      </c>
      <c r="E207" s="179">
        <v>6</v>
      </c>
      <c r="F207" s="178" t="s">
        <v>1952</v>
      </c>
      <c r="G207" s="178" t="s">
        <v>75</v>
      </c>
      <c r="H207" s="179">
        <v>15</v>
      </c>
      <c r="I207" s="179">
        <v>24</v>
      </c>
      <c r="J207" s="179">
        <v>18</v>
      </c>
      <c r="K207" s="179">
        <v>17</v>
      </c>
      <c r="L207" s="179">
        <v>19</v>
      </c>
      <c r="M207" s="179">
        <v>14</v>
      </c>
      <c r="N207" s="179">
        <v>107</v>
      </c>
      <c r="O207" s="109">
        <v>3</v>
      </c>
      <c r="P207" s="100"/>
      <c r="Q207" s="190"/>
      <c r="R207" s="190">
        <f t="shared" si="33"/>
        <v>0</v>
      </c>
      <c r="S207" s="190"/>
      <c r="T207" s="190"/>
      <c r="U207" s="109">
        <f t="shared" si="34"/>
        <v>0</v>
      </c>
      <c r="V207" s="190"/>
      <c r="W207" s="190"/>
      <c r="X207" s="190">
        <f t="shared" si="35"/>
        <v>0</v>
      </c>
      <c r="Y207" s="191"/>
      <c r="Z207" s="192"/>
      <c r="AA207" s="110" t="str">
        <f t="shared" si="36"/>
        <v/>
      </c>
      <c r="AB207" s="109" t="str">
        <f t="shared" si="37"/>
        <v/>
      </c>
      <c r="AC207" s="193" t="str">
        <f t="shared" si="38"/>
        <v xml:space="preserve"> </v>
      </c>
      <c r="AD207" s="194" t="str">
        <f t="shared" si="39"/>
        <v xml:space="preserve"> </v>
      </c>
      <c r="AE207" s="195" t="str">
        <f t="shared" si="40"/>
        <v xml:space="preserve"> </v>
      </c>
      <c r="AF207" s="196"/>
      <c r="AG207" s="106" t="str">
        <f t="shared" si="32"/>
        <v>ok</v>
      </c>
      <c r="AH207" s="196"/>
      <c r="AI207" s="197" t="s">
        <v>1574</v>
      </c>
      <c r="AJ207" s="197" t="s">
        <v>581</v>
      </c>
      <c r="AK207" s="198"/>
      <c r="AL207" s="198"/>
      <c r="AM207" s="198" t="s">
        <v>478</v>
      </c>
      <c r="AN207" s="198" t="s">
        <v>1576</v>
      </c>
      <c r="AO207" s="197" t="s">
        <v>1572</v>
      </c>
      <c r="AP207" s="198" t="s">
        <v>1577</v>
      </c>
      <c r="AQ207" s="198">
        <v>24815627</v>
      </c>
      <c r="AR207" s="198" t="s">
        <v>75</v>
      </c>
      <c r="AS207" s="198" t="s">
        <v>582</v>
      </c>
    </row>
    <row r="208" spans="1:45" ht="22.5" customHeight="1" x14ac:dyDescent="0.25">
      <c r="A208" s="105"/>
      <c r="B208" s="102">
        <v>204</v>
      </c>
      <c r="C208" s="178" t="s">
        <v>2021</v>
      </c>
      <c r="D208" s="111" t="s">
        <v>960</v>
      </c>
      <c r="E208" s="179">
        <v>13</v>
      </c>
      <c r="F208" s="178" t="s">
        <v>1952</v>
      </c>
      <c r="G208" s="178" t="s">
        <v>75</v>
      </c>
      <c r="H208" s="179">
        <v>46</v>
      </c>
      <c r="I208" s="179">
        <v>43</v>
      </c>
      <c r="J208" s="179">
        <v>56</v>
      </c>
      <c r="K208" s="179">
        <v>49</v>
      </c>
      <c r="L208" s="179">
        <v>44</v>
      </c>
      <c r="M208" s="179">
        <v>42</v>
      </c>
      <c r="N208" s="179">
        <v>280</v>
      </c>
      <c r="O208" s="109">
        <v>5</v>
      </c>
      <c r="P208" s="100"/>
      <c r="Q208" s="190"/>
      <c r="R208" s="190">
        <f t="shared" si="33"/>
        <v>0</v>
      </c>
      <c r="S208" s="190"/>
      <c r="T208" s="190"/>
      <c r="U208" s="109">
        <f t="shared" si="34"/>
        <v>0</v>
      </c>
      <c r="V208" s="190"/>
      <c r="W208" s="190"/>
      <c r="X208" s="190">
        <f t="shared" si="35"/>
        <v>0</v>
      </c>
      <c r="Y208" s="191"/>
      <c r="Z208" s="192"/>
      <c r="AA208" s="110" t="str">
        <f t="shared" si="36"/>
        <v/>
      </c>
      <c r="AB208" s="109" t="str">
        <f t="shared" si="37"/>
        <v/>
      </c>
      <c r="AC208" s="193" t="str">
        <f t="shared" si="38"/>
        <v xml:space="preserve"> </v>
      </c>
      <c r="AD208" s="194" t="str">
        <f t="shared" si="39"/>
        <v xml:space="preserve"> </v>
      </c>
      <c r="AE208" s="195" t="str">
        <f t="shared" si="40"/>
        <v xml:space="preserve"> </v>
      </c>
      <c r="AF208" s="196"/>
      <c r="AG208" s="106" t="str">
        <f t="shared" si="32"/>
        <v>ok</v>
      </c>
      <c r="AH208" s="196"/>
      <c r="AI208" s="197" t="s">
        <v>123</v>
      </c>
      <c r="AJ208" s="197" t="s">
        <v>2021</v>
      </c>
      <c r="AK208" s="198"/>
      <c r="AL208" s="198" t="s">
        <v>53</v>
      </c>
      <c r="AM208" s="198" t="s">
        <v>1021</v>
      </c>
      <c r="AN208" s="198" t="s">
        <v>1883</v>
      </c>
      <c r="AO208" s="197" t="s">
        <v>1578</v>
      </c>
      <c r="AP208" s="198" t="s">
        <v>1579</v>
      </c>
      <c r="AQ208" s="198">
        <v>24815873</v>
      </c>
      <c r="AR208" s="198" t="s">
        <v>75</v>
      </c>
      <c r="AS208" s="198" t="s">
        <v>124</v>
      </c>
    </row>
    <row r="209" spans="1:45" ht="22.5" customHeight="1" x14ac:dyDescent="0.25">
      <c r="A209" s="111"/>
      <c r="B209" s="102">
        <v>205</v>
      </c>
      <c r="C209" s="178" t="s">
        <v>2022</v>
      </c>
      <c r="D209" s="111" t="s">
        <v>960</v>
      </c>
      <c r="E209" s="179">
        <v>10</v>
      </c>
      <c r="F209" s="178" t="s">
        <v>1952</v>
      </c>
      <c r="G209" s="178" t="s">
        <v>75</v>
      </c>
      <c r="H209" s="179">
        <v>40</v>
      </c>
      <c r="I209" s="179">
        <v>31</v>
      </c>
      <c r="J209" s="179">
        <v>16</v>
      </c>
      <c r="K209" s="179">
        <v>21</v>
      </c>
      <c r="L209" s="179">
        <v>29</v>
      </c>
      <c r="M209" s="179">
        <v>26</v>
      </c>
      <c r="N209" s="179">
        <v>163</v>
      </c>
      <c r="O209" s="109">
        <v>5</v>
      </c>
      <c r="P209" s="100"/>
      <c r="Q209" s="190"/>
      <c r="R209" s="190">
        <f t="shared" si="33"/>
        <v>0</v>
      </c>
      <c r="S209" s="190"/>
      <c r="T209" s="190"/>
      <c r="U209" s="109">
        <f t="shared" si="34"/>
        <v>0</v>
      </c>
      <c r="V209" s="190"/>
      <c r="W209" s="190"/>
      <c r="X209" s="190">
        <f t="shared" si="35"/>
        <v>0</v>
      </c>
      <c r="Y209" s="191"/>
      <c r="Z209" s="192"/>
      <c r="AA209" s="110" t="str">
        <f t="shared" si="36"/>
        <v/>
      </c>
      <c r="AB209" s="109" t="str">
        <f t="shared" si="37"/>
        <v/>
      </c>
      <c r="AC209" s="193" t="str">
        <f t="shared" si="38"/>
        <v xml:space="preserve"> </v>
      </c>
      <c r="AD209" s="194" t="str">
        <f t="shared" si="39"/>
        <v xml:space="preserve"> </v>
      </c>
      <c r="AE209" s="195" t="str">
        <f t="shared" si="40"/>
        <v xml:space="preserve"> </v>
      </c>
      <c r="AF209" s="196"/>
      <c r="AG209" s="106" t="str">
        <f t="shared" si="32"/>
        <v>ok</v>
      </c>
      <c r="AH209" s="196"/>
      <c r="AI209" s="197" t="s">
        <v>261</v>
      </c>
      <c r="AJ209" s="197" t="s">
        <v>2022</v>
      </c>
      <c r="AK209" s="198"/>
      <c r="AL209" s="198"/>
      <c r="AM209" s="198" t="s">
        <v>2107</v>
      </c>
      <c r="AN209" s="198" t="s">
        <v>1580</v>
      </c>
      <c r="AO209" s="197" t="s">
        <v>1578</v>
      </c>
      <c r="AP209" s="198" t="s">
        <v>1581</v>
      </c>
      <c r="AQ209" s="198">
        <v>24726960</v>
      </c>
      <c r="AR209" s="198" t="s">
        <v>75</v>
      </c>
      <c r="AS209" s="198" t="s">
        <v>262</v>
      </c>
    </row>
    <row r="210" spans="1:45" ht="22.5" customHeight="1" x14ac:dyDescent="0.25">
      <c r="A210" s="105"/>
      <c r="B210" s="102">
        <v>206</v>
      </c>
      <c r="C210" s="178" t="s">
        <v>886</v>
      </c>
      <c r="D210" s="111" t="s">
        <v>960</v>
      </c>
      <c r="E210" s="179">
        <v>7</v>
      </c>
      <c r="F210" s="178" t="s">
        <v>1952</v>
      </c>
      <c r="G210" s="178" t="s">
        <v>75</v>
      </c>
      <c r="H210" s="179">
        <v>22</v>
      </c>
      <c r="I210" s="179">
        <v>21</v>
      </c>
      <c r="J210" s="179">
        <v>23</v>
      </c>
      <c r="K210" s="179">
        <v>21</v>
      </c>
      <c r="L210" s="179">
        <v>23</v>
      </c>
      <c r="M210" s="179">
        <v>26</v>
      </c>
      <c r="N210" s="179">
        <v>136</v>
      </c>
      <c r="O210" s="109">
        <v>3</v>
      </c>
      <c r="P210" s="100"/>
      <c r="Q210" s="190"/>
      <c r="R210" s="190">
        <f t="shared" si="33"/>
        <v>0</v>
      </c>
      <c r="S210" s="190"/>
      <c r="T210" s="190"/>
      <c r="U210" s="109">
        <f t="shared" si="34"/>
        <v>0</v>
      </c>
      <c r="V210" s="190"/>
      <c r="W210" s="190"/>
      <c r="X210" s="190">
        <f t="shared" si="35"/>
        <v>0</v>
      </c>
      <c r="Y210" s="191"/>
      <c r="Z210" s="192"/>
      <c r="AA210" s="110" t="str">
        <f t="shared" si="36"/>
        <v/>
      </c>
      <c r="AB210" s="109" t="str">
        <f t="shared" si="37"/>
        <v/>
      </c>
      <c r="AC210" s="193" t="str">
        <f t="shared" si="38"/>
        <v xml:space="preserve"> </v>
      </c>
      <c r="AD210" s="194" t="str">
        <f t="shared" si="39"/>
        <v xml:space="preserve"> </v>
      </c>
      <c r="AE210" s="195" t="str">
        <f t="shared" si="40"/>
        <v xml:space="preserve"> </v>
      </c>
      <c r="AF210" s="196"/>
      <c r="AG210" s="106" t="str">
        <f t="shared" si="32"/>
        <v>ok</v>
      </c>
      <c r="AH210" s="196"/>
      <c r="AI210" s="197" t="s">
        <v>274</v>
      </c>
      <c r="AJ210" s="197" t="s">
        <v>886</v>
      </c>
      <c r="AK210" s="198"/>
      <c r="AL210" s="198"/>
      <c r="AM210" s="198" t="s">
        <v>1582</v>
      </c>
      <c r="AN210" s="198" t="s">
        <v>1583</v>
      </c>
      <c r="AO210" s="197" t="s">
        <v>1584</v>
      </c>
      <c r="AP210" s="198" t="s">
        <v>1585</v>
      </c>
      <c r="AQ210" s="198">
        <v>24720116</v>
      </c>
      <c r="AR210" s="198" t="s">
        <v>75</v>
      </c>
      <c r="AS210" s="198" t="s">
        <v>275</v>
      </c>
    </row>
    <row r="211" spans="1:45" ht="22.5" customHeight="1" x14ac:dyDescent="0.25">
      <c r="A211" s="111"/>
      <c r="B211" s="102">
        <v>207</v>
      </c>
      <c r="C211" s="178" t="s">
        <v>887</v>
      </c>
      <c r="D211" s="111" t="s">
        <v>960</v>
      </c>
      <c r="E211" s="179">
        <v>7</v>
      </c>
      <c r="F211" s="178" t="s">
        <v>1952</v>
      </c>
      <c r="G211" s="178" t="s">
        <v>75</v>
      </c>
      <c r="H211" s="179">
        <v>15</v>
      </c>
      <c r="I211" s="179">
        <v>18</v>
      </c>
      <c r="J211" s="179">
        <v>17</v>
      </c>
      <c r="K211" s="179">
        <v>21</v>
      </c>
      <c r="L211" s="179">
        <v>27</v>
      </c>
      <c r="M211" s="179">
        <v>13</v>
      </c>
      <c r="N211" s="179">
        <v>111</v>
      </c>
      <c r="O211" s="109">
        <v>5</v>
      </c>
      <c r="P211" s="100"/>
      <c r="Q211" s="190"/>
      <c r="R211" s="190">
        <f t="shared" si="33"/>
        <v>0</v>
      </c>
      <c r="S211" s="190"/>
      <c r="T211" s="190"/>
      <c r="U211" s="109">
        <f t="shared" si="34"/>
        <v>0</v>
      </c>
      <c r="V211" s="190"/>
      <c r="W211" s="190"/>
      <c r="X211" s="190">
        <f t="shared" si="35"/>
        <v>0</v>
      </c>
      <c r="Y211" s="191"/>
      <c r="Z211" s="192"/>
      <c r="AA211" s="110" t="str">
        <f t="shared" si="36"/>
        <v/>
      </c>
      <c r="AB211" s="109" t="str">
        <f t="shared" si="37"/>
        <v/>
      </c>
      <c r="AC211" s="193" t="str">
        <f t="shared" si="38"/>
        <v xml:space="preserve"> </v>
      </c>
      <c r="AD211" s="194" t="str">
        <f t="shared" si="39"/>
        <v xml:space="preserve"> </v>
      </c>
      <c r="AE211" s="195" t="str">
        <f t="shared" si="40"/>
        <v xml:space="preserve"> </v>
      </c>
      <c r="AF211" s="196"/>
      <c r="AG211" s="106" t="str">
        <f t="shared" si="32"/>
        <v>ok</v>
      </c>
      <c r="AH211" s="196"/>
      <c r="AI211" s="197" t="s">
        <v>156</v>
      </c>
      <c r="AJ211" s="197" t="s">
        <v>887</v>
      </c>
      <c r="AK211" s="198"/>
      <c r="AL211" s="198" t="s">
        <v>53</v>
      </c>
      <c r="AM211" s="198" t="s">
        <v>1586</v>
      </c>
      <c r="AN211" s="198" t="s">
        <v>1587</v>
      </c>
      <c r="AO211" s="197" t="s">
        <v>1584</v>
      </c>
      <c r="AP211" s="198" t="s">
        <v>1588</v>
      </c>
      <c r="AQ211" s="198">
        <v>24720117</v>
      </c>
      <c r="AR211" s="198" t="s">
        <v>75</v>
      </c>
      <c r="AS211" s="198" t="s">
        <v>157</v>
      </c>
    </row>
    <row r="212" spans="1:45" ht="22.5" customHeight="1" x14ac:dyDescent="0.25">
      <c r="A212" s="105"/>
      <c r="B212" s="102">
        <v>208</v>
      </c>
      <c r="C212" s="178" t="s">
        <v>803</v>
      </c>
      <c r="D212" s="111" t="s">
        <v>960</v>
      </c>
      <c r="E212" s="179">
        <v>2</v>
      </c>
      <c r="F212" s="178" t="s">
        <v>1952</v>
      </c>
      <c r="G212" s="178" t="s">
        <v>90</v>
      </c>
      <c r="H212" s="179">
        <v>10</v>
      </c>
      <c r="I212" s="179">
        <v>2</v>
      </c>
      <c r="J212" s="179">
        <v>3</v>
      </c>
      <c r="K212" s="179">
        <v>4</v>
      </c>
      <c r="L212" s="179">
        <v>5</v>
      </c>
      <c r="M212" s="179">
        <v>2</v>
      </c>
      <c r="N212" s="179">
        <v>26</v>
      </c>
      <c r="O212" s="109">
        <v>3</v>
      </c>
      <c r="P212" s="100"/>
      <c r="Q212" s="190"/>
      <c r="R212" s="190">
        <f t="shared" si="33"/>
        <v>0</v>
      </c>
      <c r="S212" s="190"/>
      <c r="T212" s="190"/>
      <c r="U212" s="109">
        <f t="shared" si="34"/>
        <v>0</v>
      </c>
      <c r="V212" s="190"/>
      <c r="W212" s="190"/>
      <c r="X212" s="190">
        <f t="shared" si="35"/>
        <v>0</v>
      </c>
      <c r="Y212" s="191"/>
      <c r="Z212" s="192"/>
      <c r="AA212" s="110" t="str">
        <f t="shared" si="36"/>
        <v/>
      </c>
      <c r="AB212" s="109" t="str">
        <f t="shared" si="37"/>
        <v/>
      </c>
      <c r="AC212" s="193" t="str">
        <f t="shared" si="38"/>
        <v xml:space="preserve"> </v>
      </c>
      <c r="AD212" s="194" t="str">
        <f t="shared" si="39"/>
        <v xml:space="preserve"> </v>
      </c>
      <c r="AE212" s="195" t="str">
        <f t="shared" si="40"/>
        <v xml:space="preserve"> </v>
      </c>
      <c r="AF212" s="196"/>
      <c r="AG212" s="106" t="str">
        <f t="shared" ref="AG212:AG288" si="41">IF(X212&gt;U212+R212,"lathos","ok")</f>
        <v>ok</v>
      </c>
      <c r="AH212" s="196"/>
      <c r="AI212" s="197" t="s">
        <v>804</v>
      </c>
      <c r="AJ212" s="197" t="s">
        <v>803</v>
      </c>
      <c r="AK212" s="198"/>
      <c r="AL212" s="198"/>
      <c r="AM212" s="198" t="s">
        <v>1589</v>
      </c>
      <c r="AN212" s="198" t="s">
        <v>1590</v>
      </c>
      <c r="AO212" s="197" t="s">
        <v>1591</v>
      </c>
      <c r="AP212" s="198" t="s">
        <v>1592</v>
      </c>
      <c r="AQ212" s="198">
        <v>22824848</v>
      </c>
      <c r="AR212" s="198" t="s">
        <v>90</v>
      </c>
      <c r="AS212" s="198" t="s">
        <v>805</v>
      </c>
    </row>
    <row r="213" spans="1:45" ht="22.5" customHeight="1" x14ac:dyDescent="0.25">
      <c r="A213" s="111"/>
      <c r="B213" s="102">
        <v>209</v>
      </c>
      <c r="C213" s="178" t="s">
        <v>206</v>
      </c>
      <c r="D213" s="111" t="s">
        <v>960</v>
      </c>
      <c r="E213" s="179">
        <v>7</v>
      </c>
      <c r="F213" s="178" t="s">
        <v>1952</v>
      </c>
      <c r="G213" s="178" t="s">
        <v>90</v>
      </c>
      <c r="H213" s="179">
        <v>24</v>
      </c>
      <c r="I213" s="179">
        <v>23</v>
      </c>
      <c r="J213" s="179">
        <v>19</v>
      </c>
      <c r="K213" s="179">
        <v>10</v>
      </c>
      <c r="L213" s="179">
        <v>29</v>
      </c>
      <c r="M213" s="179">
        <v>19</v>
      </c>
      <c r="N213" s="179">
        <v>124</v>
      </c>
      <c r="O213" s="109">
        <v>5</v>
      </c>
      <c r="P213" s="100"/>
      <c r="Q213" s="190"/>
      <c r="R213" s="190">
        <f t="shared" si="33"/>
        <v>0</v>
      </c>
      <c r="S213" s="190"/>
      <c r="T213" s="190"/>
      <c r="U213" s="109">
        <f t="shared" si="34"/>
        <v>0</v>
      </c>
      <c r="V213" s="190"/>
      <c r="W213" s="190"/>
      <c r="X213" s="190">
        <f t="shared" si="35"/>
        <v>0</v>
      </c>
      <c r="Y213" s="191"/>
      <c r="Z213" s="192"/>
      <c r="AA213" s="110" t="str">
        <f t="shared" si="36"/>
        <v/>
      </c>
      <c r="AB213" s="109" t="str">
        <f t="shared" si="37"/>
        <v/>
      </c>
      <c r="AC213" s="193" t="str">
        <f t="shared" si="38"/>
        <v xml:space="preserve"> </v>
      </c>
      <c r="AD213" s="194" t="str">
        <f t="shared" si="39"/>
        <v xml:space="preserve"> </v>
      </c>
      <c r="AE213" s="195" t="str">
        <f t="shared" si="40"/>
        <v xml:space="preserve"> </v>
      </c>
      <c r="AF213" s="196"/>
      <c r="AG213" s="106" t="str">
        <f t="shared" si="41"/>
        <v>ok</v>
      </c>
      <c r="AH213" s="196"/>
      <c r="AI213" s="197" t="s">
        <v>1593</v>
      </c>
      <c r="AJ213" s="197" t="s">
        <v>206</v>
      </c>
      <c r="AK213" s="198"/>
      <c r="AL213" s="198" t="s">
        <v>53</v>
      </c>
      <c r="AM213" s="198" t="s">
        <v>1594</v>
      </c>
      <c r="AN213" s="198" t="s">
        <v>1595</v>
      </c>
      <c r="AO213" s="197" t="s">
        <v>1596</v>
      </c>
      <c r="AP213" s="198" t="s">
        <v>1597</v>
      </c>
      <c r="AQ213" s="198">
        <v>22872004</v>
      </c>
      <c r="AR213" s="198" t="s">
        <v>90</v>
      </c>
      <c r="AS213" s="198" t="s">
        <v>207</v>
      </c>
    </row>
    <row r="214" spans="1:45" ht="22.5" customHeight="1" x14ac:dyDescent="0.25">
      <c r="A214" s="105"/>
      <c r="B214" s="102">
        <v>210</v>
      </c>
      <c r="C214" s="178" t="s">
        <v>290</v>
      </c>
      <c r="D214" s="111" t="s">
        <v>960</v>
      </c>
      <c r="E214" s="179">
        <v>5</v>
      </c>
      <c r="F214" s="178" t="s">
        <v>1952</v>
      </c>
      <c r="G214" s="178" t="s">
        <v>90</v>
      </c>
      <c r="H214" s="179">
        <v>18</v>
      </c>
      <c r="I214" s="179">
        <v>14</v>
      </c>
      <c r="J214" s="179">
        <v>12</v>
      </c>
      <c r="K214" s="179">
        <v>11</v>
      </c>
      <c r="L214" s="179">
        <v>11</v>
      </c>
      <c r="M214" s="179">
        <v>6</v>
      </c>
      <c r="N214" s="179">
        <v>72</v>
      </c>
      <c r="O214" s="109">
        <v>3</v>
      </c>
      <c r="P214" s="100"/>
      <c r="Q214" s="190"/>
      <c r="R214" s="190">
        <f t="shared" si="33"/>
        <v>0</v>
      </c>
      <c r="S214" s="190"/>
      <c r="T214" s="190"/>
      <c r="U214" s="109">
        <f t="shared" si="34"/>
        <v>0</v>
      </c>
      <c r="V214" s="190"/>
      <c r="W214" s="190"/>
      <c r="X214" s="190">
        <f t="shared" si="35"/>
        <v>0</v>
      </c>
      <c r="Y214" s="191"/>
      <c r="Z214" s="192"/>
      <c r="AA214" s="110" t="str">
        <f t="shared" si="36"/>
        <v/>
      </c>
      <c r="AB214" s="109" t="str">
        <f t="shared" si="37"/>
        <v/>
      </c>
      <c r="AC214" s="193" t="str">
        <f t="shared" si="38"/>
        <v xml:space="preserve"> </v>
      </c>
      <c r="AD214" s="194" t="str">
        <f t="shared" si="39"/>
        <v xml:space="preserve"> </v>
      </c>
      <c r="AE214" s="195" t="str">
        <f t="shared" si="40"/>
        <v xml:space="preserve"> </v>
      </c>
      <c r="AF214" s="196"/>
      <c r="AG214" s="106" t="str">
        <f t="shared" si="41"/>
        <v>ok</v>
      </c>
      <c r="AH214" s="196"/>
      <c r="AI214" s="197" t="s">
        <v>1598</v>
      </c>
      <c r="AJ214" s="197" t="s">
        <v>290</v>
      </c>
      <c r="AK214" s="198"/>
      <c r="AL214" s="198" t="s">
        <v>53</v>
      </c>
      <c r="AM214" s="198" t="s">
        <v>291</v>
      </c>
      <c r="AN214" s="198" t="s">
        <v>1884</v>
      </c>
      <c r="AO214" s="197" t="s">
        <v>1596</v>
      </c>
      <c r="AP214" s="198" t="s">
        <v>1599</v>
      </c>
      <c r="AQ214" s="198">
        <v>22872007</v>
      </c>
      <c r="AR214" s="198" t="s">
        <v>90</v>
      </c>
      <c r="AS214" s="198" t="s">
        <v>292</v>
      </c>
    </row>
    <row r="215" spans="1:45" ht="22.5" customHeight="1" x14ac:dyDescent="0.25">
      <c r="A215" s="111"/>
      <c r="B215" s="102">
        <v>211</v>
      </c>
      <c r="C215" s="178" t="s">
        <v>2023</v>
      </c>
      <c r="D215" s="111" t="s">
        <v>960</v>
      </c>
      <c r="E215" s="179">
        <v>4</v>
      </c>
      <c r="F215" s="178" t="s">
        <v>1952</v>
      </c>
      <c r="G215" s="178" t="s">
        <v>90</v>
      </c>
      <c r="H215" s="179">
        <v>12</v>
      </c>
      <c r="I215" s="179">
        <v>6</v>
      </c>
      <c r="J215" s="179">
        <v>8</v>
      </c>
      <c r="K215" s="179">
        <v>10</v>
      </c>
      <c r="L215" s="179">
        <v>0</v>
      </c>
      <c r="M215" s="179">
        <v>13</v>
      </c>
      <c r="N215" s="179">
        <v>49</v>
      </c>
      <c r="O215" s="109">
        <v>3</v>
      </c>
      <c r="P215" s="100"/>
      <c r="Q215" s="190"/>
      <c r="R215" s="190">
        <f t="shared" si="33"/>
        <v>0</v>
      </c>
      <c r="S215" s="190"/>
      <c r="T215" s="190"/>
      <c r="U215" s="109">
        <f t="shared" si="34"/>
        <v>0</v>
      </c>
      <c r="V215" s="190"/>
      <c r="W215" s="190"/>
      <c r="X215" s="190">
        <f t="shared" si="35"/>
        <v>0</v>
      </c>
      <c r="Y215" s="191"/>
      <c r="Z215" s="192"/>
      <c r="AA215" s="110" t="str">
        <f t="shared" si="36"/>
        <v/>
      </c>
      <c r="AB215" s="109" t="str">
        <f t="shared" si="37"/>
        <v/>
      </c>
      <c r="AC215" s="193" t="str">
        <f t="shared" si="38"/>
        <v xml:space="preserve"> </v>
      </c>
      <c r="AD215" s="194" t="str">
        <f t="shared" si="39"/>
        <v xml:space="preserve"> </v>
      </c>
      <c r="AE215" s="195" t="str">
        <f t="shared" si="40"/>
        <v xml:space="preserve"> </v>
      </c>
      <c r="AF215" s="196"/>
      <c r="AG215" s="106" t="str">
        <f t="shared" si="41"/>
        <v>ok</v>
      </c>
      <c r="AH215" s="196"/>
      <c r="AI215" s="197" t="s">
        <v>1885</v>
      </c>
      <c r="AJ215" s="197" t="s">
        <v>2023</v>
      </c>
      <c r="AK215" s="198"/>
      <c r="AL215" s="198"/>
      <c r="AM215" s="198" t="s">
        <v>409</v>
      </c>
      <c r="AN215" s="198" t="s">
        <v>410</v>
      </c>
      <c r="AO215" s="197" t="s">
        <v>1600</v>
      </c>
      <c r="AP215" s="198" t="s">
        <v>1601</v>
      </c>
      <c r="AQ215" s="198">
        <v>22816503</v>
      </c>
      <c r="AR215" s="198" t="s">
        <v>90</v>
      </c>
      <c r="AS215" s="198" t="s">
        <v>411</v>
      </c>
    </row>
    <row r="216" spans="1:45" ht="22.5" customHeight="1" x14ac:dyDescent="0.25">
      <c r="A216" s="105"/>
      <c r="B216" s="102">
        <v>212</v>
      </c>
      <c r="C216" s="178" t="s">
        <v>140</v>
      </c>
      <c r="D216" s="111" t="s">
        <v>960</v>
      </c>
      <c r="E216" s="179">
        <v>8</v>
      </c>
      <c r="F216" s="178" t="s">
        <v>1952</v>
      </c>
      <c r="G216" s="178" t="s">
        <v>62</v>
      </c>
      <c r="H216" s="179">
        <v>29</v>
      </c>
      <c r="I216" s="179">
        <v>22</v>
      </c>
      <c r="J216" s="179">
        <v>13</v>
      </c>
      <c r="K216" s="179">
        <v>23</v>
      </c>
      <c r="L216" s="179">
        <v>19</v>
      </c>
      <c r="M216" s="179">
        <v>27</v>
      </c>
      <c r="N216" s="179">
        <v>133</v>
      </c>
      <c r="O216" s="109">
        <v>3</v>
      </c>
      <c r="P216" s="100"/>
      <c r="Q216" s="190"/>
      <c r="R216" s="190">
        <f t="shared" si="33"/>
        <v>0</v>
      </c>
      <c r="S216" s="190"/>
      <c r="T216" s="190"/>
      <c r="U216" s="109">
        <f t="shared" si="34"/>
        <v>0</v>
      </c>
      <c r="V216" s="190"/>
      <c r="W216" s="190"/>
      <c r="X216" s="190">
        <f t="shared" si="35"/>
        <v>0</v>
      </c>
      <c r="Y216" s="191"/>
      <c r="Z216" s="192"/>
      <c r="AA216" s="110" t="str">
        <f t="shared" si="36"/>
        <v/>
      </c>
      <c r="AB216" s="109" t="str">
        <f t="shared" si="37"/>
        <v/>
      </c>
      <c r="AC216" s="193" t="str">
        <f t="shared" si="38"/>
        <v xml:space="preserve"> </v>
      </c>
      <c r="AD216" s="194" t="str">
        <f t="shared" si="39"/>
        <v xml:space="preserve"> </v>
      </c>
      <c r="AE216" s="195" t="str">
        <f t="shared" si="40"/>
        <v xml:space="preserve"> </v>
      </c>
      <c r="AF216" s="196"/>
      <c r="AG216" s="106" t="str">
        <f t="shared" si="41"/>
        <v>ok</v>
      </c>
      <c r="AH216" s="196"/>
      <c r="AI216" s="197" t="s">
        <v>141</v>
      </c>
      <c r="AJ216" s="197" t="s">
        <v>140</v>
      </c>
      <c r="AK216" s="198"/>
      <c r="AL216" s="198" t="s">
        <v>53</v>
      </c>
      <c r="AM216" s="198" t="s">
        <v>2108</v>
      </c>
      <c r="AN216" s="198" t="s">
        <v>142</v>
      </c>
      <c r="AO216" s="197" t="s">
        <v>143</v>
      </c>
      <c r="AP216" s="198" t="s">
        <v>1602</v>
      </c>
      <c r="AQ216" s="198">
        <v>25770132</v>
      </c>
      <c r="AR216" s="198" t="s">
        <v>62</v>
      </c>
      <c r="AS216" s="198" t="s">
        <v>144</v>
      </c>
    </row>
    <row r="217" spans="1:45" ht="22.5" customHeight="1" x14ac:dyDescent="0.25">
      <c r="A217" s="111"/>
      <c r="B217" s="102">
        <v>213</v>
      </c>
      <c r="C217" s="178" t="s">
        <v>2024</v>
      </c>
      <c r="D217" s="111" t="s">
        <v>960</v>
      </c>
      <c r="E217" s="179">
        <v>6</v>
      </c>
      <c r="F217" s="178" t="s">
        <v>1955</v>
      </c>
      <c r="G217" s="178" t="s">
        <v>90</v>
      </c>
      <c r="H217" s="179">
        <v>0</v>
      </c>
      <c r="I217" s="179">
        <v>0</v>
      </c>
      <c r="J217" s="179">
        <v>0</v>
      </c>
      <c r="K217" s="179">
        <v>31</v>
      </c>
      <c r="L217" s="179">
        <v>40</v>
      </c>
      <c r="M217" s="179">
        <v>42</v>
      </c>
      <c r="N217" s="179">
        <v>113</v>
      </c>
      <c r="O217" s="109">
        <v>5</v>
      </c>
      <c r="P217" s="100"/>
      <c r="Q217" s="190"/>
      <c r="R217" s="190">
        <f t="shared" si="33"/>
        <v>0</v>
      </c>
      <c r="S217" s="190"/>
      <c r="T217" s="190"/>
      <c r="U217" s="109">
        <f t="shared" si="34"/>
        <v>0</v>
      </c>
      <c r="V217" s="190"/>
      <c r="W217" s="190"/>
      <c r="X217" s="190">
        <f t="shared" si="35"/>
        <v>0</v>
      </c>
      <c r="Y217" s="191"/>
      <c r="Z217" s="192"/>
      <c r="AA217" s="110" t="str">
        <f t="shared" si="36"/>
        <v/>
      </c>
      <c r="AB217" s="109" t="str">
        <f t="shared" si="37"/>
        <v/>
      </c>
      <c r="AC217" s="193" t="str">
        <f t="shared" si="38"/>
        <v xml:space="preserve"> </v>
      </c>
      <c r="AD217" s="194" t="str">
        <f t="shared" si="39"/>
        <v xml:space="preserve"> </v>
      </c>
      <c r="AE217" s="195" t="str">
        <f t="shared" si="40"/>
        <v xml:space="preserve"> </v>
      </c>
      <c r="AF217" s="196"/>
      <c r="AG217" s="106" t="str">
        <f t="shared" si="41"/>
        <v>ok</v>
      </c>
      <c r="AH217" s="196"/>
      <c r="AI217" s="197" t="s">
        <v>417</v>
      </c>
      <c r="AJ217" s="197" t="s">
        <v>2024</v>
      </c>
      <c r="AK217" s="198"/>
      <c r="AL217" s="198"/>
      <c r="AM217" s="198" t="s">
        <v>232</v>
      </c>
      <c r="AN217" s="198" t="s">
        <v>1603</v>
      </c>
      <c r="AO217" s="197" t="s">
        <v>449</v>
      </c>
      <c r="AP217" s="198" t="s">
        <v>1604</v>
      </c>
      <c r="AQ217" s="198">
        <v>22344085</v>
      </c>
      <c r="AR217" s="198" t="s">
        <v>90</v>
      </c>
      <c r="AS217" s="198" t="s">
        <v>418</v>
      </c>
    </row>
    <row r="218" spans="1:45" ht="22.5" customHeight="1" x14ac:dyDescent="0.25">
      <c r="A218" s="105"/>
      <c r="B218" s="102">
        <v>214</v>
      </c>
      <c r="C218" s="178" t="s">
        <v>2025</v>
      </c>
      <c r="D218" s="111" t="s">
        <v>960</v>
      </c>
      <c r="E218" s="179">
        <v>6</v>
      </c>
      <c r="F218" s="178" t="s">
        <v>1955</v>
      </c>
      <c r="G218" s="178" t="s">
        <v>90</v>
      </c>
      <c r="H218" s="179">
        <v>0</v>
      </c>
      <c r="I218" s="179">
        <v>0</v>
      </c>
      <c r="J218" s="179">
        <v>0</v>
      </c>
      <c r="K218" s="179">
        <v>32</v>
      </c>
      <c r="L218" s="179">
        <v>31</v>
      </c>
      <c r="M218" s="179">
        <v>29</v>
      </c>
      <c r="N218" s="179">
        <v>92</v>
      </c>
      <c r="O218" s="109">
        <v>5</v>
      </c>
      <c r="P218" s="100"/>
      <c r="Q218" s="190"/>
      <c r="R218" s="190">
        <f t="shared" si="33"/>
        <v>0</v>
      </c>
      <c r="S218" s="190"/>
      <c r="T218" s="190"/>
      <c r="U218" s="109">
        <f t="shared" si="34"/>
        <v>0</v>
      </c>
      <c r="V218" s="190"/>
      <c r="W218" s="190"/>
      <c r="X218" s="190">
        <f t="shared" si="35"/>
        <v>0</v>
      </c>
      <c r="Y218" s="191"/>
      <c r="Z218" s="192"/>
      <c r="AA218" s="110" t="str">
        <f t="shared" si="36"/>
        <v/>
      </c>
      <c r="AB218" s="109" t="str">
        <f t="shared" si="37"/>
        <v/>
      </c>
      <c r="AC218" s="193" t="str">
        <f t="shared" si="38"/>
        <v xml:space="preserve"> </v>
      </c>
      <c r="AD218" s="194" t="str">
        <f t="shared" si="39"/>
        <v xml:space="preserve"> </v>
      </c>
      <c r="AE218" s="195" t="str">
        <f t="shared" si="40"/>
        <v xml:space="preserve"> </v>
      </c>
      <c r="AF218" s="196"/>
      <c r="AG218" s="106" t="str">
        <f t="shared" si="41"/>
        <v>ok</v>
      </c>
      <c r="AH218" s="196"/>
      <c r="AI218" s="197" t="s">
        <v>451</v>
      </c>
      <c r="AJ218" s="197" t="s">
        <v>2025</v>
      </c>
      <c r="AK218" s="198"/>
      <c r="AL218" s="198" t="s">
        <v>53</v>
      </c>
      <c r="AM218" s="198" t="s">
        <v>914</v>
      </c>
      <c r="AN218" s="198" t="s">
        <v>1605</v>
      </c>
      <c r="AO218" s="197" t="s">
        <v>1606</v>
      </c>
      <c r="AP218" s="198" t="s">
        <v>1607</v>
      </c>
      <c r="AQ218" s="198">
        <v>22877094</v>
      </c>
      <c r="AR218" s="198" t="s">
        <v>90</v>
      </c>
      <c r="AS218" s="198" t="s">
        <v>452</v>
      </c>
    </row>
    <row r="219" spans="1:45" ht="22.5" customHeight="1" x14ac:dyDescent="0.25">
      <c r="A219" s="111"/>
      <c r="B219" s="102">
        <v>215</v>
      </c>
      <c r="C219" s="178" t="s">
        <v>447</v>
      </c>
      <c r="D219" s="111" t="s">
        <v>960</v>
      </c>
      <c r="E219" s="179">
        <v>11</v>
      </c>
      <c r="F219" s="178" t="s">
        <v>1955</v>
      </c>
      <c r="G219" s="178" t="s">
        <v>90</v>
      </c>
      <c r="H219" s="179">
        <v>31</v>
      </c>
      <c r="I219" s="179">
        <v>36</v>
      </c>
      <c r="J219" s="179">
        <v>33</v>
      </c>
      <c r="K219" s="179">
        <v>31</v>
      </c>
      <c r="L219" s="179">
        <v>32</v>
      </c>
      <c r="M219" s="179">
        <v>24</v>
      </c>
      <c r="N219" s="179">
        <v>187</v>
      </c>
      <c r="O219" s="109">
        <v>5</v>
      </c>
      <c r="P219" s="100"/>
      <c r="Q219" s="190"/>
      <c r="R219" s="190">
        <f t="shared" si="33"/>
        <v>0</v>
      </c>
      <c r="S219" s="190"/>
      <c r="T219" s="190"/>
      <c r="U219" s="109">
        <f t="shared" si="34"/>
        <v>0</v>
      </c>
      <c r="V219" s="190"/>
      <c r="W219" s="190"/>
      <c r="X219" s="190">
        <f t="shared" si="35"/>
        <v>0</v>
      </c>
      <c r="Y219" s="191"/>
      <c r="Z219" s="192"/>
      <c r="AA219" s="110" t="str">
        <f t="shared" si="36"/>
        <v/>
      </c>
      <c r="AB219" s="109" t="str">
        <f t="shared" si="37"/>
        <v/>
      </c>
      <c r="AC219" s="193" t="str">
        <f t="shared" si="38"/>
        <v xml:space="preserve"> </v>
      </c>
      <c r="AD219" s="194" t="str">
        <f t="shared" si="39"/>
        <v xml:space="preserve"> </v>
      </c>
      <c r="AE219" s="195" t="str">
        <f t="shared" si="40"/>
        <v xml:space="preserve"> </v>
      </c>
      <c r="AF219" s="196"/>
      <c r="AG219" s="106" t="str">
        <f t="shared" si="41"/>
        <v>ok</v>
      </c>
      <c r="AH219" s="196"/>
      <c r="AI219" s="197" t="s">
        <v>1608</v>
      </c>
      <c r="AJ219" s="197" t="s">
        <v>447</v>
      </c>
      <c r="AK219" s="198"/>
      <c r="AL219" s="198" t="s">
        <v>53</v>
      </c>
      <c r="AM219" s="198" t="s">
        <v>448</v>
      </c>
      <c r="AN219" s="198" t="s">
        <v>1609</v>
      </c>
      <c r="AO219" s="197" t="s">
        <v>449</v>
      </c>
      <c r="AP219" s="198" t="s">
        <v>1610</v>
      </c>
      <c r="AQ219" s="198">
        <v>22877102</v>
      </c>
      <c r="AR219" s="198" t="s">
        <v>90</v>
      </c>
      <c r="AS219" s="198" t="s">
        <v>450</v>
      </c>
    </row>
    <row r="220" spans="1:45" ht="22.5" customHeight="1" x14ac:dyDescent="0.25">
      <c r="A220" s="105"/>
      <c r="B220" s="102">
        <v>216</v>
      </c>
      <c r="C220" s="178" t="s">
        <v>2026</v>
      </c>
      <c r="D220" s="111" t="s">
        <v>960</v>
      </c>
      <c r="E220" s="179">
        <v>2</v>
      </c>
      <c r="F220" s="178" t="s">
        <v>1952</v>
      </c>
      <c r="G220" s="178" t="s">
        <v>72</v>
      </c>
      <c r="H220" s="179">
        <v>1</v>
      </c>
      <c r="I220" s="179">
        <v>2</v>
      </c>
      <c r="J220" s="179">
        <v>2</v>
      </c>
      <c r="K220" s="179">
        <v>2</v>
      </c>
      <c r="L220" s="179">
        <v>2</v>
      </c>
      <c r="M220" s="179">
        <v>2</v>
      </c>
      <c r="N220" s="179">
        <v>11</v>
      </c>
      <c r="O220" s="109">
        <v>3</v>
      </c>
      <c r="P220" s="100"/>
      <c r="Q220" s="190"/>
      <c r="R220" s="190">
        <f t="shared" si="33"/>
        <v>0</v>
      </c>
      <c r="S220" s="190"/>
      <c r="T220" s="190"/>
      <c r="U220" s="109">
        <f t="shared" si="34"/>
        <v>0</v>
      </c>
      <c r="V220" s="190"/>
      <c r="W220" s="190"/>
      <c r="X220" s="190">
        <f t="shared" si="35"/>
        <v>0</v>
      </c>
      <c r="Y220" s="191"/>
      <c r="Z220" s="192"/>
      <c r="AA220" s="110" t="str">
        <f t="shared" si="36"/>
        <v/>
      </c>
      <c r="AB220" s="109" t="str">
        <f t="shared" si="37"/>
        <v/>
      </c>
      <c r="AC220" s="193" t="str">
        <f t="shared" si="38"/>
        <v xml:space="preserve"> </v>
      </c>
      <c r="AD220" s="194" t="str">
        <f t="shared" si="39"/>
        <v xml:space="preserve"> </v>
      </c>
      <c r="AE220" s="195" t="str">
        <f t="shared" si="40"/>
        <v xml:space="preserve"> </v>
      </c>
      <c r="AF220" s="196"/>
      <c r="AG220" s="106" t="str">
        <f t="shared" si="41"/>
        <v>ok</v>
      </c>
      <c r="AH220" s="196"/>
      <c r="AI220" s="197" t="s">
        <v>1611</v>
      </c>
      <c r="AJ220" s="197" t="s">
        <v>2026</v>
      </c>
      <c r="AK220" s="198"/>
      <c r="AL220" s="198" t="s">
        <v>53</v>
      </c>
      <c r="AM220" s="198" t="s">
        <v>2109</v>
      </c>
      <c r="AN220" s="198" t="s">
        <v>1612</v>
      </c>
      <c r="AO220" s="197" t="s">
        <v>1613</v>
      </c>
      <c r="AP220" s="198" t="s">
        <v>1614</v>
      </c>
      <c r="AQ220" s="198">
        <v>26724112</v>
      </c>
      <c r="AR220" s="198" t="s">
        <v>72</v>
      </c>
      <c r="AS220" s="198" t="s">
        <v>283</v>
      </c>
    </row>
    <row r="221" spans="1:45" ht="22.5" customHeight="1" x14ac:dyDescent="0.25">
      <c r="A221" s="111"/>
      <c r="B221" s="102">
        <v>217</v>
      </c>
      <c r="C221" s="178" t="s">
        <v>2027</v>
      </c>
      <c r="D221" s="111" t="s">
        <v>960</v>
      </c>
      <c r="E221" s="179">
        <v>13</v>
      </c>
      <c r="F221" s="178" t="s">
        <v>1952</v>
      </c>
      <c r="G221" s="178" t="s">
        <v>62</v>
      </c>
      <c r="H221" s="179">
        <v>49</v>
      </c>
      <c r="I221" s="179">
        <v>42</v>
      </c>
      <c r="J221" s="179">
        <v>34</v>
      </c>
      <c r="K221" s="179">
        <v>53</v>
      </c>
      <c r="L221" s="179">
        <v>50</v>
      </c>
      <c r="M221" s="179">
        <v>47</v>
      </c>
      <c r="N221" s="179">
        <v>275</v>
      </c>
      <c r="O221" s="109">
        <v>5</v>
      </c>
      <c r="P221" s="100"/>
      <c r="Q221" s="190"/>
      <c r="R221" s="190">
        <f t="shared" si="33"/>
        <v>0</v>
      </c>
      <c r="S221" s="190"/>
      <c r="T221" s="190"/>
      <c r="U221" s="109">
        <f t="shared" si="34"/>
        <v>0</v>
      </c>
      <c r="V221" s="190"/>
      <c r="W221" s="190"/>
      <c r="X221" s="190">
        <f t="shared" si="35"/>
        <v>0</v>
      </c>
      <c r="Y221" s="191"/>
      <c r="Z221" s="192"/>
      <c r="AA221" s="110" t="str">
        <f t="shared" si="36"/>
        <v/>
      </c>
      <c r="AB221" s="109" t="str">
        <f t="shared" si="37"/>
        <v/>
      </c>
      <c r="AC221" s="193" t="str">
        <f t="shared" si="38"/>
        <v xml:space="preserve"> </v>
      </c>
      <c r="AD221" s="194" t="str">
        <f t="shared" si="39"/>
        <v xml:space="preserve"> </v>
      </c>
      <c r="AE221" s="195" t="str">
        <f t="shared" si="40"/>
        <v xml:space="preserve"> </v>
      </c>
      <c r="AF221" s="196"/>
      <c r="AG221" s="106" t="str">
        <f t="shared" si="41"/>
        <v>ok</v>
      </c>
      <c r="AH221" s="196"/>
      <c r="AI221" s="197" t="s">
        <v>1615</v>
      </c>
      <c r="AJ221" s="197" t="s">
        <v>2027</v>
      </c>
      <c r="AK221" s="198"/>
      <c r="AL221" s="198"/>
      <c r="AM221" s="198" t="s">
        <v>904</v>
      </c>
      <c r="AN221" s="198" t="s">
        <v>1616</v>
      </c>
      <c r="AO221" s="197" t="s">
        <v>109</v>
      </c>
      <c r="AP221" s="198" t="s">
        <v>1617</v>
      </c>
      <c r="AQ221" s="198">
        <v>25821446</v>
      </c>
      <c r="AR221" s="198" t="s">
        <v>62</v>
      </c>
      <c r="AS221" s="198" t="s">
        <v>110</v>
      </c>
    </row>
    <row r="222" spans="1:45" ht="22.5" customHeight="1" x14ac:dyDescent="0.25">
      <c r="A222" s="105"/>
      <c r="B222" s="102">
        <v>218</v>
      </c>
      <c r="C222" s="178" t="s">
        <v>523</v>
      </c>
      <c r="D222" s="111" t="s">
        <v>960</v>
      </c>
      <c r="E222" s="179">
        <v>15</v>
      </c>
      <c r="F222" s="178" t="s">
        <v>1952</v>
      </c>
      <c r="G222" s="178" t="s">
        <v>272</v>
      </c>
      <c r="H222" s="179">
        <v>42</v>
      </c>
      <c r="I222" s="179">
        <v>53</v>
      </c>
      <c r="J222" s="179">
        <v>38</v>
      </c>
      <c r="K222" s="179">
        <v>45</v>
      </c>
      <c r="L222" s="179">
        <v>52</v>
      </c>
      <c r="M222" s="179">
        <v>51</v>
      </c>
      <c r="N222" s="179">
        <v>281</v>
      </c>
      <c r="O222" s="109">
        <v>7</v>
      </c>
      <c r="P222" s="100"/>
      <c r="Q222" s="190"/>
      <c r="R222" s="190">
        <f t="shared" si="33"/>
        <v>0</v>
      </c>
      <c r="S222" s="190"/>
      <c r="T222" s="190"/>
      <c r="U222" s="109">
        <f t="shared" si="34"/>
        <v>0</v>
      </c>
      <c r="V222" s="190"/>
      <c r="W222" s="190"/>
      <c r="X222" s="190">
        <f t="shared" si="35"/>
        <v>0</v>
      </c>
      <c r="Y222" s="191"/>
      <c r="Z222" s="192"/>
      <c r="AA222" s="110" t="str">
        <f t="shared" si="36"/>
        <v/>
      </c>
      <c r="AB222" s="109" t="str">
        <f t="shared" si="37"/>
        <v/>
      </c>
      <c r="AC222" s="193" t="str">
        <f t="shared" si="38"/>
        <v xml:space="preserve"> </v>
      </c>
      <c r="AD222" s="194" t="str">
        <f t="shared" si="39"/>
        <v xml:space="preserve"> </v>
      </c>
      <c r="AE222" s="195" t="str">
        <f t="shared" si="40"/>
        <v xml:space="preserve"> </v>
      </c>
      <c r="AF222" s="196"/>
      <c r="AG222" s="106" t="str">
        <f t="shared" si="41"/>
        <v>ok</v>
      </c>
      <c r="AH222" s="196"/>
      <c r="AI222" s="197" t="s">
        <v>1618</v>
      </c>
      <c r="AJ222" s="197" t="s">
        <v>523</v>
      </c>
      <c r="AK222" s="198"/>
      <c r="AL222" s="198" t="s">
        <v>53</v>
      </c>
      <c r="AM222" s="198" t="s">
        <v>870</v>
      </c>
      <c r="AN222" s="198" t="s">
        <v>871</v>
      </c>
      <c r="AO222" s="197" t="s">
        <v>1619</v>
      </c>
      <c r="AP222" s="198" t="s">
        <v>1620</v>
      </c>
      <c r="AQ222" s="198">
        <v>23740943</v>
      </c>
      <c r="AR222" s="198" t="s">
        <v>272</v>
      </c>
      <c r="AS222" s="198" t="s">
        <v>525</v>
      </c>
    </row>
    <row r="223" spans="1:45" ht="22.5" customHeight="1" x14ac:dyDescent="0.25">
      <c r="A223" s="111"/>
      <c r="B223" s="102">
        <v>219</v>
      </c>
      <c r="C223" s="178" t="s">
        <v>271</v>
      </c>
      <c r="D223" s="111" t="s">
        <v>960</v>
      </c>
      <c r="E223" s="179">
        <v>12</v>
      </c>
      <c r="F223" s="178" t="s">
        <v>1952</v>
      </c>
      <c r="G223" s="178" t="s">
        <v>272</v>
      </c>
      <c r="H223" s="179">
        <v>37</v>
      </c>
      <c r="I223" s="179">
        <v>47</v>
      </c>
      <c r="J223" s="179">
        <v>43</v>
      </c>
      <c r="K223" s="179">
        <v>38</v>
      </c>
      <c r="L223" s="179">
        <v>47</v>
      </c>
      <c r="M223" s="179">
        <v>47</v>
      </c>
      <c r="N223" s="179">
        <v>259</v>
      </c>
      <c r="O223" s="109">
        <v>5</v>
      </c>
      <c r="P223" s="100"/>
      <c r="Q223" s="190"/>
      <c r="R223" s="190">
        <f t="shared" si="33"/>
        <v>0</v>
      </c>
      <c r="S223" s="190"/>
      <c r="T223" s="190"/>
      <c r="U223" s="109">
        <f t="shared" si="34"/>
        <v>0</v>
      </c>
      <c r="V223" s="190"/>
      <c r="W223" s="190"/>
      <c r="X223" s="190">
        <f t="shared" si="35"/>
        <v>0</v>
      </c>
      <c r="Y223" s="191"/>
      <c r="Z223" s="192"/>
      <c r="AA223" s="110" t="str">
        <f t="shared" si="36"/>
        <v/>
      </c>
      <c r="AB223" s="109" t="str">
        <f t="shared" si="37"/>
        <v/>
      </c>
      <c r="AC223" s="193" t="str">
        <f t="shared" si="38"/>
        <v xml:space="preserve"> </v>
      </c>
      <c r="AD223" s="194" t="str">
        <f t="shared" si="39"/>
        <v xml:space="preserve"> </v>
      </c>
      <c r="AE223" s="195" t="str">
        <f t="shared" si="40"/>
        <v xml:space="preserve"> </v>
      </c>
      <c r="AF223" s="196"/>
      <c r="AG223" s="106" t="str">
        <f t="shared" si="41"/>
        <v>ok</v>
      </c>
      <c r="AH223" s="196"/>
      <c r="AI223" s="197" t="s">
        <v>1621</v>
      </c>
      <c r="AJ223" s="197" t="s">
        <v>271</v>
      </c>
      <c r="AK223" s="198"/>
      <c r="AL223" s="198"/>
      <c r="AM223" s="198" t="s">
        <v>2110</v>
      </c>
      <c r="AN223" s="198" t="s">
        <v>1622</v>
      </c>
      <c r="AO223" s="197" t="s">
        <v>1623</v>
      </c>
      <c r="AP223" s="198" t="s">
        <v>1624</v>
      </c>
      <c r="AQ223" s="198">
        <v>23740956</v>
      </c>
      <c r="AR223" s="198" t="s">
        <v>272</v>
      </c>
      <c r="AS223" s="198" t="s">
        <v>273</v>
      </c>
    </row>
    <row r="224" spans="1:45" ht="22.5" customHeight="1" x14ac:dyDescent="0.25">
      <c r="A224" s="105"/>
      <c r="B224" s="102">
        <v>220</v>
      </c>
      <c r="C224" s="178" t="s">
        <v>473</v>
      </c>
      <c r="D224" s="111" t="s">
        <v>960</v>
      </c>
      <c r="E224" s="179">
        <v>12</v>
      </c>
      <c r="F224" s="178" t="s">
        <v>1952</v>
      </c>
      <c r="G224" s="178" t="s">
        <v>272</v>
      </c>
      <c r="H224" s="179">
        <v>39</v>
      </c>
      <c r="I224" s="179">
        <v>30</v>
      </c>
      <c r="J224" s="179">
        <v>42</v>
      </c>
      <c r="K224" s="179">
        <v>47</v>
      </c>
      <c r="L224" s="179">
        <v>43</v>
      </c>
      <c r="M224" s="179">
        <v>29</v>
      </c>
      <c r="N224" s="179">
        <v>230</v>
      </c>
      <c r="O224" s="109">
        <v>5</v>
      </c>
      <c r="P224" s="100"/>
      <c r="Q224" s="190"/>
      <c r="R224" s="190">
        <f t="shared" si="33"/>
        <v>0</v>
      </c>
      <c r="S224" s="190"/>
      <c r="T224" s="190"/>
      <c r="U224" s="109">
        <f t="shared" si="34"/>
        <v>0</v>
      </c>
      <c r="V224" s="190"/>
      <c r="W224" s="190"/>
      <c r="X224" s="190">
        <f t="shared" si="35"/>
        <v>0</v>
      </c>
      <c r="Y224" s="191"/>
      <c r="Z224" s="192"/>
      <c r="AA224" s="110" t="str">
        <f t="shared" si="36"/>
        <v/>
      </c>
      <c r="AB224" s="109" t="str">
        <f t="shared" si="37"/>
        <v/>
      </c>
      <c r="AC224" s="193" t="str">
        <f t="shared" si="38"/>
        <v xml:space="preserve"> </v>
      </c>
      <c r="AD224" s="194" t="str">
        <f t="shared" si="39"/>
        <v xml:space="preserve"> </v>
      </c>
      <c r="AE224" s="195" t="str">
        <f t="shared" si="40"/>
        <v xml:space="preserve"> </v>
      </c>
      <c r="AF224" s="196"/>
      <c r="AG224" s="106" t="s">
        <v>2066</v>
      </c>
      <c r="AH224" s="196"/>
      <c r="AI224" s="197" t="s">
        <v>1625</v>
      </c>
      <c r="AJ224" s="197" t="s">
        <v>473</v>
      </c>
      <c r="AK224" s="198"/>
      <c r="AL224" s="198"/>
      <c r="AM224" s="198" t="s">
        <v>889</v>
      </c>
      <c r="AN224" s="198" t="s">
        <v>1627</v>
      </c>
      <c r="AO224" s="197" t="s">
        <v>1628</v>
      </c>
      <c r="AP224" s="198" t="s">
        <v>1629</v>
      </c>
      <c r="AQ224" s="198">
        <v>23740946</v>
      </c>
      <c r="AR224" s="198" t="s">
        <v>272</v>
      </c>
      <c r="AS224" s="198" t="s">
        <v>474</v>
      </c>
    </row>
    <row r="225" spans="1:45" ht="22.5" customHeight="1" x14ac:dyDescent="0.25">
      <c r="A225" s="111"/>
      <c r="B225" s="102">
        <v>221</v>
      </c>
      <c r="C225" s="178" t="s">
        <v>2028</v>
      </c>
      <c r="D225" s="111" t="s">
        <v>960</v>
      </c>
      <c r="E225" s="179">
        <v>13</v>
      </c>
      <c r="F225" s="178" t="s">
        <v>1952</v>
      </c>
      <c r="G225" s="178" t="s">
        <v>272</v>
      </c>
      <c r="H225" s="179">
        <v>42</v>
      </c>
      <c r="I225" s="179">
        <v>46</v>
      </c>
      <c r="J225" s="179">
        <v>39</v>
      </c>
      <c r="K225" s="179">
        <v>35</v>
      </c>
      <c r="L225" s="179">
        <v>54</v>
      </c>
      <c r="M225" s="179">
        <v>41</v>
      </c>
      <c r="N225" s="179">
        <v>257</v>
      </c>
      <c r="O225" s="109">
        <v>7</v>
      </c>
      <c r="P225" s="100"/>
      <c r="Q225" s="190"/>
      <c r="R225" s="190">
        <f t="shared" si="33"/>
        <v>0</v>
      </c>
      <c r="S225" s="190"/>
      <c r="T225" s="190"/>
      <c r="U225" s="109">
        <f t="shared" si="34"/>
        <v>0</v>
      </c>
      <c r="V225" s="190"/>
      <c r="W225" s="190"/>
      <c r="X225" s="190">
        <f t="shared" si="35"/>
        <v>0</v>
      </c>
      <c r="Y225" s="191"/>
      <c r="Z225" s="192"/>
      <c r="AA225" s="110" t="str">
        <f t="shared" si="36"/>
        <v/>
      </c>
      <c r="AB225" s="109" t="str">
        <f t="shared" si="37"/>
        <v/>
      </c>
      <c r="AC225" s="193" t="str">
        <f t="shared" si="38"/>
        <v xml:space="preserve"> </v>
      </c>
      <c r="AD225" s="194" t="str">
        <f t="shared" si="39"/>
        <v xml:space="preserve"> </v>
      </c>
      <c r="AE225" s="195" t="str">
        <f t="shared" si="40"/>
        <v xml:space="preserve"> </v>
      </c>
      <c r="AF225" s="196"/>
      <c r="AG225" s="106" t="str">
        <f t="shared" si="41"/>
        <v>ok</v>
      </c>
      <c r="AH225" s="196"/>
      <c r="AI225" s="197" t="s">
        <v>1630</v>
      </c>
      <c r="AJ225" s="197" t="s">
        <v>2028</v>
      </c>
      <c r="AK225" s="198"/>
      <c r="AL225" s="198"/>
      <c r="AM225" s="198" t="s">
        <v>988</v>
      </c>
      <c r="AN225" s="198" t="s">
        <v>1632</v>
      </c>
      <c r="AO225" s="197" t="s">
        <v>1633</v>
      </c>
      <c r="AP225" s="198" t="s">
        <v>1634</v>
      </c>
      <c r="AQ225" s="198">
        <v>23730947</v>
      </c>
      <c r="AR225" s="198" t="s">
        <v>272</v>
      </c>
      <c r="AS225" s="198" t="s">
        <v>526</v>
      </c>
    </row>
    <row r="226" spans="1:45" ht="22.5" customHeight="1" x14ac:dyDescent="0.25">
      <c r="A226" s="105"/>
      <c r="B226" s="102">
        <v>222</v>
      </c>
      <c r="C226" s="178" t="s">
        <v>2029</v>
      </c>
      <c r="D226" s="111" t="s">
        <v>960</v>
      </c>
      <c r="E226" s="179">
        <v>4</v>
      </c>
      <c r="F226" s="178" t="s">
        <v>1952</v>
      </c>
      <c r="G226" s="178" t="s">
        <v>62</v>
      </c>
      <c r="H226" s="179">
        <v>14</v>
      </c>
      <c r="I226" s="179">
        <v>5</v>
      </c>
      <c r="J226" s="179">
        <v>8</v>
      </c>
      <c r="K226" s="179">
        <v>10</v>
      </c>
      <c r="L226" s="179">
        <v>9</v>
      </c>
      <c r="M226" s="179">
        <v>12</v>
      </c>
      <c r="N226" s="179">
        <v>58</v>
      </c>
      <c r="O226" s="109">
        <v>3</v>
      </c>
      <c r="P226" s="100"/>
      <c r="Q226" s="190"/>
      <c r="R226" s="190">
        <f t="shared" si="33"/>
        <v>0</v>
      </c>
      <c r="S226" s="190"/>
      <c r="T226" s="190"/>
      <c r="U226" s="109">
        <f t="shared" si="34"/>
        <v>0</v>
      </c>
      <c r="V226" s="190"/>
      <c r="W226" s="190"/>
      <c r="X226" s="190">
        <f t="shared" si="35"/>
        <v>0</v>
      </c>
      <c r="Y226" s="191"/>
      <c r="Z226" s="192"/>
      <c r="AA226" s="110" t="str">
        <f t="shared" si="36"/>
        <v/>
      </c>
      <c r="AB226" s="109" t="str">
        <f t="shared" si="37"/>
        <v/>
      </c>
      <c r="AC226" s="193" t="str">
        <f t="shared" si="38"/>
        <v xml:space="preserve"> </v>
      </c>
      <c r="AD226" s="194" t="str">
        <f t="shared" si="39"/>
        <v xml:space="preserve"> </v>
      </c>
      <c r="AE226" s="195" t="str">
        <f t="shared" si="40"/>
        <v xml:space="preserve"> </v>
      </c>
      <c r="AF226" s="196"/>
      <c r="AG226" s="106" t="str">
        <f t="shared" si="41"/>
        <v>ok</v>
      </c>
      <c r="AH226" s="196"/>
      <c r="AI226" s="197" t="s">
        <v>1635</v>
      </c>
      <c r="AJ226" s="197" t="s">
        <v>2029</v>
      </c>
      <c r="AK226" s="198"/>
      <c r="AL226" s="198" t="s">
        <v>53</v>
      </c>
      <c r="AM226" s="198" t="s">
        <v>639</v>
      </c>
      <c r="AN226" s="198" t="s">
        <v>1298</v>
      </c>
      <c r="AO226" s="197" t="s">
        <v>640</v>
      </c>
      <c r="AP226" s="198" t="s">
        <v>1636</v>
      </c>
      <c r="AQ226" s="198">
        <v>25452046</v>
      </c>
      <c r="AR226" s="198" t="s">
        <v>62</v>
      </c>
      <c r="AS226" s="198" t="s">
        <v>641</v>
      </c>
    </row>
    <row r="227" spans="1:45" ht="22.5" customHeight="1" x14ac:dyDescent="0.25">
      <c r="A227" s="111"/>
      <c r="B227" s="102">
        <v>223</v>
      </c>
      <c r="C227" s="178" t="s">
        <v>279</v>
      </c>
      <c r="D227" s="111" t="s">
        <v>960</v>
      </c>
      <c r="E227" s="179">
        <v>6</v>
      </c>
      <c r="F227" s="178" t="s">
        <v>1952</v>
      </c>
      <c r="G227" s="178" t="s">
        <v>62</v>
      </c>
      <c r="H227" s="179">
        <v>20</v>
      </c>
      <c r="I227" s="179">
        <v>22</v>
      </c>
      <c r="J227" s="179">
        <v>22</v>
      </c>
      <c r="K227" s="179">
        <v>24</v>
      </c>
      <c r="L227" s="179">
        <v>18</v>
      </c>
      <c r="M227" s="179">
        <v>25</v>
      </c>
      <c r="N227" s="179">
        <v>131</v>
      </c>
      <c r="O227" s="109">
        <v>3</v>
      </c>
      <c r="P227" s="100"/>
      <c r="Q227" s="190"/>
      <c r="R227" s="190">
        <f t="shared" si="33"/>
        <v>0</v>
      </c>
      <c r="S227" s="190"/>
      <c r="T227" s="190"/>
      <c r="U227" s="109">
        <f t="shared" si="34"/>
        <v>0</v>
      </c>
      <c r="V227" s="190"/>
      <c r="W227" s="190"/>
      <c r="X227" s="190">
        <f t="shared" si="35"/>
        <v>0</v>
      </c>
      <c r="Y227" s="191"/>
      <c r="Z227" s="192"/>
      <c r="AA227" s="110" t="str">
        <f t="shared" si="36"/>
        <v/>
      </c>
      <c r="AB227" s="109" t="str">
        <f t="shared" si="37"/>
        <v/>
      </c>
      <c r="AC227" s="193" t="str">
        <f t="shared" si="38"/>
        <v xml:space="preserve"> </v>
      </c>
      <c r="AD227" s="194" t="str">
        <f t="shared" si="39"/>
        <v xml:space="preserve"> </v>
      </c>
      <c r="AE227" s="195" t="str">
        <f t="shared" si="40"/>
        <v xml:space="preserve"> </v>
      </c>
      <c r="AF227" s="196"/>
      <c r="AG227" s="106" t="str">
        <f t="shared" si="41"/>
        <v>ok</v>
      </c>
      <c r="AH227" s="196"/>
      <c r="AI227" s="197" t="s">
        <v>280</v>
      </c>
      <c r="AJ227" s="197" t="s">
        <v>279</v>
      </c>
      <c r="AK227" s="198"/>
      <c r="AL227" s="198"/>
      <c r="AM227" s="198" t="s">
        <v>1886</v>
      </c>
      <c r="AN227" s="198" t="s">
        <v>1567</v>
      </c>
      <c r="AO227" s="197" t="s">
        <v>281</v>
      </c>
      <c r="AP227" s="198" t="s">
        <v>1637</v>
      </c>
      <c r="AQ227" s="198">
        <v>25634220</v>
      </c>
      <c r="AR227" s="198" t="s">
        <v>62</v>
      </c>
      <c r="AS227" s="198" t="s">
        <v>282</v>
      </c>
    </row>
    <row r="228" spans="1:45" ht="22.5" customHeight="1" x14ac:dyDescent="0.25">
      <c r="A228" s="105"/>
      <c r="B228" s="102">
        <v>224</v>
      </c>
      <c r="C228" s="178" t="s">
        <v>832</v>
      </c>
      <c r="D228" s="111" t="s">
        <v>960</v>
      </c>
      <c r="E228" s="179">
        <v>6</v>
      </c>
      <c r="F228" s="178" t="s">
        <v>1955</v>
      </c>
      <c r="G228" s="178" t="s">
        <v>72</v>
      </c>
      <c r="H228" s="179">
        <v>23</v>
      </c>
      <c r="I228" s="179">
        <v>21</v>
      </c>
      <c r="J228" s="179">
        <v>23</v>
      </c>
      <c r="K228" s="179">
        <v>23</v>
      </c>
      <c r="L228" s="179">
        <v>18</v>
      </c>
      <c r="M228" s="179">
        <v>17</v>
      </c>
      <c r="N228" s="179">
        <v>125</v>
      </c>
      <c r="O228" s="109">
        <v>3</v>
      </c>
      <c r="P228" s="100"/>
      <c r="Q228" s="190"/>
      <c r="R228" s="190">
        <f t="shared" si="33"/>
        <v>0</v>
      </c>
      <c r="S228" s="190"/>
      <c r="T228" s="190"/>
      <c r="U228" s="109">
        <f t="shared" si="34"/>
        <v>0</v>
      </c>
      <c r="V228" s="190"/>
      <c r="W228" s="190"/>
      <c r="X228" s="190">
        <f t="shared" si="35"/>
        <v>0</v>
      </c>
      <c r="Y228" s="191"/>
      <c r="Z228" s="192"/>
      <c r="AA228" s="110" t="str">
        <f t="shared" si="36"/>
        <v/>
      </c>
      <c r="AB228" s="109" t="str">
        <f t="shared" si="37"/>
        <v/>
      </c>
      <c r="AC228" s="193" t="str">
        <f t="shared" si="38"/>
        <v xml:space="preserve"> </v>
      </c>
      <c r="AD228" s="194" t="str">
        <f t="shared" si="39"/>
        <v xml:space="preserve"> </v>
      </c>
      <c r="AE228" s="195" t="str">
        <f t="shared" si="40"/>
        <v xml:space="preserve"> </v>
      </c>
      <c r="AF228" s="196"/>
      <c r="AG228" s="106" t="str">
        <f t="shared" si="41"/>
        <v>ok</v>
      </c>
      <c r="AH228" s="196"/>
      <c r="AI228" s="197" t="s">
        <v>833</v>
      </c>
      <c r="AJ228" s="197" t="s">
        <v>832</v>
      </c>
      <c r="AK228" s="198"/>
      <c r="AL228" s="198"/>
      <c r="AM228" s="198" t="s">
        <v>2111</v>
      </c>
      <c r="AN228" s="198" t="s">
        <v>1638</v>
      </c>
      <c r="AO228" s="197" t="s">
        <v>1639</v>
      </c>
      <c r="AP228" s="198" t="s">
        <v>1640</v>
      </c>
      <c r="AQ228" s="198">
        <v>26910891</v>
      </c>
      <c r="AR228" s="198" t="s">
        <v>72</v>
      </c>
      <c r="AS228" s="198" t="s">
        <v>834</v>
      </c>
    </row>
    <row r="229" spans="1:45" ht="22.5" customHeight="1" x14ac:dyDescent="0.25">
      <c r="A229" s="111"/>
      <c r="B229" s="102">
        <v>225</v>
      </c>
      <c r="C229" s="178" t="s">
        <v>193</v>
      </c>
      <c r="D229" s="111" t="s">
        <v>960</v>
      </c>
      <c r="E229" s="179">
        <v>8</v>
      </c>
      <c r="F229" s="178" t="s">
        <v>1955</v>
      </c>
      <c r="G229" s="178" t="s">
        <v>72</v>
      </c>
      <c r="H229" s="179">
        <v>23</v>
      </c>
      <c r="I229" s="179">
        <v>25</v>
      </c>
      <c r="J229" s="179">
        <v>28</v>
      </c>
      <c r="K229" s="179">
        <v>31</v>
      </c>
      <c r="L229" s="179">
        <v>23</v>
      </c>
      <c r="M229" s="179">
        <v>24</v>
      </c>
      <c r="N229" s="179">
        <v>154</v>
      </c>
      <c r="O229" s="109">
        <v>3</v>
      </c>
      <c r="P229" s="100"/>
      <c r="Q229" s="190"/>
      <c r="R229" s="190">
        <f t="shared" si="33"/>
        <v>0</v>
      </c>
      <c r="S229" s="190"/>
      <c r="T229" s="190"/>
      <c r="U229" s="109">
        <f t="shared" si="34"/>
        <v>0</v>
      </c>
      <c r="V229" s="190"/>
      <c r="W229" s="190"/>
      <c r="X229" s="190">
        <f t="shared" si="35"/>
        <v>0</v>
      </c>
      <c r="Y229" s="191"/>
      <c r="Z229" s="192"/>
      <c r="AA229" s="110" t="str">
        <f t="shared" si="36"/>
        <v/>
      </c>
      <c r="AB229" s="109" t="str">
        <f t="shared" si="37"/>
        <v/>
      </c>
      <c r="AC229" s="193" t="str">
        <f t="shared" si="38"/>
        <v xml:space="preserve"> </v>
      </c>
      <c r="AD229" s="194" t="str">
        <f t="shared" si="39"/>
        <v xml:space="preserve"> </v>
      </c>
      <c r="AE229" s="195" t="str">
        <f t="shared" si="40"/>
        <v xml:space="preserve"> </v>
      </c>
      <c r="AF229" s="196"/>
      <c r="AG229" s="106" t="str">
        <f t="shared" si="41"/>
        <v>ok</v>
      </c>
      <c r="AH229" s="196"/>
      <c r="AI229" s="197" t="s">
        <v>194</v>
      </c>
      <c r="AJ229" s="197" t="s">
        <v>193</v>
      </c>
      <c r="AK229" s="198"/>
      <c r="AL229" s="198"/>
      <c r="AM229" s="198" t="s">
        <v>2112</v>
      </c>
      <c r="AN229" s="198" t="s">
        <v>1641</v>
      </c>
      <c r="AO229" s="197" t="s">
        <v>1642</v>
      </c>
      <c r="AP229" s="198" t="s">
        <v>1643</v>
      </c>
      <c r="AQ229" s="198">
        <v>26910616</v>
      </c>
      <c r="AR229" s="198" t="s">
        <v>72</v>
      </c>
      <c r="AS229" s="198" t="s">
        <v>195</v>
      </c>
    </row>
    <row r="230" spans="1:45" ht="22.5" customHeight="1" x14ac:dyDescent="0.25">
      <c r="A230" s="105"/>
      <c r="B230" s="102">
        <v>226</v>
      </c>
      <c r="C230" s="178" t="s">
        <v>2030</v>
      </c>
      <c r="D230" s="111" t="s">
        <v>960</v>
      </c>
      <c r="E230" s="179">
        <v>6</v>
      </c>
      <c r="F230" s="178" t="s">
        <v>1955</v>
      </c>
      <c r="G230" s="178" t="s">
        <v>72</v>
      </c>
      <c r="H230" s="179">
        <v>0</v>
      </c>
      <c r="I230" s="179">
        <v>0</v>
      </c>
      <c r="J230" s="179">
        <v>0</v>
      </c>
      <c r="K230" s="179">
        <v>44</v>
      </c>
      <c r="L230" s="179">
        <v>31</v>
      </c>
      <c r="M230" s="179">
        <v>44</v>
      </c>
      <c r="N230" s="179">
        <v>119</v>
      </c>
      <c r="O230" s="109">
        <v>5</v>
      </c>
      <c r="P230" s="100"/>
      <c r="Q230" s="190"/>
      <c r="R230" s="190">
        <f t="shared" si="33"/>
        <v>0</v>
      </c>
      <c r="S230" s="190"/>
      <c r="T230" s="190"/>
      <c r="U230" s="109">
        <f t="shared" si="34"/>
        <v>0</v>
      </c>
      <c r="V230" s="190"/>
      <c r="W230" s="190"/>
      <c r="X230" s="190">
        <f t="shared" si="35"/>
        <v>0</v>
      </c>
      <c r="Y230" s="191"/>
      <c r="Z230" s="192"/>
      <c r="AA230" s="110" t="str">
        <f t="shared" si="36"/>
        <v/>
      </c>
      <c r="AB230" s="109" t="str">
        <f t="shared" si="37"/>
        <v/>
      </c>
      <c r="AC230" s="193" t="str">
        <f t="shared" si="38"/>
        <v xml:space="preserve"> </v>
      </c>
      <c r="AD230" s="194" t="str">
        <f t="shared" si="39"/>
        <v xml:space="preserve"> </v>
      </c>
      <c r="AE230" s="195" t="str">
        <f t="shared" si="40"/>
        <v xml:space="preserve"> </v>
      </c>
      <c r="AF230" s="196"/>
      <c r="AG230" s="106" t="str">
        <f t="shared" si="41"/>
        <v>ok</v>
      </c>
      <c r="AH230" s="196"/>
      <c r="AI230" s="197" t="s">
        <v>302</v>
      </c>
      <c r="AJ230" s="197" t="s">
        <v>2030</v>
      </c>
      <c r="AK230" s="198"/>
      <c r="AL230" s="198" t="s">
        <v>53</v>
      </c>
      <c r="AM230" s="198" t="s">
        <v>2113</v>
      </c>
      <c r="AN230" s="198" t="s">
        <v>1644</v>
      </c>
      <c r="AO230" s="197" t="s">
        <v>138</v>
      </c>
      <c r="AP230" s="198" t="s">
        <v>1645</v>
      </c>
      <c r="AQ230" s="198">
        <v>26819026</v>
      </c>
      <c r="AR230" s="198" t="s">
        <v>72</v>
      </c>
      <c r="AS230" s="198" t="s">
        <v>303</v>
      </c>
    </row>
    <row r="231" spans="1:45" ht="22.5" customHeight="1" x14ac:dyDescent="0.25">
      <c r="A231" s="111"/>
      <c r="B231" s="102">
        <v>227</v>
      </c>
      <c r="C231" s="178" t="s">
        <v>2031</v>
      </c>
      <c r="D231" s="111" t="s">
        <v>960</v>
      </c>
      <c r="E231" s="179">
        <v>13</v>
      </c>
      <c r="F231" s="178" t="s">
        <v>1955</v>
      </c>
      <c r="G231" s="178" t="s">
        <v>72</v>
      </c>
      <c r="H231" s="179">
        <v>46</v>
      </c>
      <c r="I231" s="179">
        <v>39</v>
      </c>
      <c r="J231" s="179">
        <v>38</v>
      </c>
      <c r="K231" s="179">
        <v>42</v>
      </c>
      <c r="L231" s="179">
        <v>55</v>
      </c>
      <c r="M231" s="179">
        <v>48</v>
      </c>
      <c r="N231" s="179">
        <v>268</v>
      </c>
      <c r="O231" s="109">
        <v>7</v>
      </c>
      <c r="P231" s="100"/>
      <c r="Q231" s="190"/>
      <c r="R231" s="190">
        <f t="shared" si="33"/>
        <v>0</v>
      </c>
      <c r="S231" s="190"/>
      <c r="T231" s="190"/>
      <c r="U231" s="109">
        <f t="shared" si="34"/>
        <v>0</v>
      </c>
      <c r="V231" s="190"/>
      <c r="W231" s="190"/>
      <c r="X231" s="190">
        <f t="shared" si="35"/>
        <v>0</v>
      </c>
      <c r="Y231" s="191"/>
      <c r="Z231" s="192"/>
      <c r="AA231" s="110" t="str">
        <f t="shared" si="36"/>
        <v/>
      </c>
      <c r="AB231" s="109" t="str">
        <f t="shared" si="37"/>
        <v/>
      </c>
      <c r="AC231" s="193" t="str">
        <f t="shared" si="38"/>
        <v xml:space="preserve"> </v>
      </c>
      <c r="AD231" s="194" t="str">
        <f t="shared" si="39"/>
        <v xml:space="preserve"> </v>
      </c>
      <c r="AE231" s="195" t="str">
        <f t="shared" si="40"/>
        <v xml:space="preserve"> </v>
      </c>
      <c r="AF231" s="196"/>
      <c r="AG231" s="106" t="str">
        <f t="shared" si="41"/>
        <v>ok</v>
      </c>
      <c r="AH231" s="196"/>
      <c r="AI231" s="197" t="s">
        <v>835</v>
      </c>
      <c r="AJ231" s="197" t="s">
        <v>2031</v>
      </c>
      <c r="AK231" s="198"/>
      <c r="AL231" s="198" t="s">
        <v>53</v>
      </c>
      <c r="AM231" s="198" t="s">
        <v>2114</v>
      </c>
      <c r="AN231" s="198" t="s">
        <v>1646</v>
      </c>
      <c r="AO231" s="197" t="s">
        <v>836</v>
      </c>
      <c r="AP231" s="198" t="s">
        <v>1647</v>
      </c>
      <c r="AQ231" s="198">
        <v>26911317</v>
      </c>
      <c r="AR231" s="198" t="s">
        <v>72</v>
      </c>
      <c r="AS231" s="198" t="s">
        <v>837</v>
      </c>
    </row>
    <row r="232" spans="1:45" ht="22.5" customHeight="1" x14ac:dyDescent="0.25">
      <c r="A232" s="105"/>
      <c r="B232" s="102">
        <v>228</v>
      </c>
      <c r="C232" s="178" t="s">
        <v>2032</v>
      </c>
      <c r="D232" s="111" t="s">
        <v>960</v>
      </c>
      <c r="E232" s="179">
        <v>6</v>
      </c>
      <c r="F232" s="178" t="s">
        <v>1955</v>
      </c>
      <c r="G232" s="178" t="s">
        <v>72</v>
      </c>
      <c r="H232" s="179">
        <v>18</v>
      </c>
      <c r="I232" s="179">
        <v>17</v>
      </c>
      <c r="J232" s="179">
        <v>13</v>
      </c>
      <c r="K232" s="179">
        <v>20</v>
      </c>
      <c r="L232" s="179">
        <v>13</v>
      </c>
      <c r="M232" s="179">
        <v>21</v>
      </c>
      <c r="N232" s="179">
        <v>102</v>
      </c>
      <c r="O232" s="109">
        <v>3</v>
      </c>
      <c r="P232" s="100"/>
      <c r="Q232" s="190"/>
      <c r="R232" s="190">
        <f t="shared" si="33"/>
        <v>0</v>
      </c>
      <c r="S232" s="190"/>
      <c r="T232" s="190"/>
      <c r="U232" s="109">
        <f t="shared" si="34"/>
        <v>0</v>
      </c>
      <c r="V232" s="190"/>
      <c r="W232" s="190"/>
      <c r="X232" s="190">
        <f t="shared" si="35"/>
        <v>0</v>
      </c>
      <c r="Y232" s="191"/>
      <c r="Z232" s="192"/>
      <c r="AA232" s="110" t="str">
        <f t="shared" si="36"/>
        <v/>
      </c>
      <c r="AB232" s="109" t="str">
        <f t="shared" si="37"/>
        <v/>
      </c>
      <c r="AC232" s="193" t="str">
        <f t="shared" si="38"/>
        <v xml:space="preserve"> </v>
      </c>
      <c r="AD232" s="194" t="str">
        <f t="shared" si="39"/>
        <v xml:space="preserve"> </v>
      </c>
      <c r="AE232" s="195" t="str">
        <f t="shared" si="40"/>
        <v xml:space="preserve"> </v>
      </c>
      <c r="AF232" s="196"/>
      <c r="AG232" s="106" t="str">
        <f t="shared" si="41"/>
        <v>ok</v>
      </c>
      <c r="AH232" s="196"/>
      <c r="AI232" s="197" t="s">
        <v>1648</v>
      </c>
      <c r="AJ232" s="197" t="s">
        <v>2032</v>
      </c>
      <c r="AK232" s="198"/>
      <c r="AL232" s="198" t="s">
        <v>53</v>
      </c>
      <c r="AM232" s="198" t="s">
        <v>2115</v>
      </c>
      <c r="AN232" s="198" t="s">
        <v>1649</v>
      </c>
      <c r="AO232" s="197" t="s">
        <v>839</v>
      </c>
      <c r="AP232" s="198" t="s">
        <v>1650</v>
      </c>
      <c r="AQ232" s="198">
        <v>26911865</v>
      </c>
      <c r="AR232" s="198" t="s">
        <v>72</v>
      </c>
      <c r="AS232" s="198" t="s">
        <v>840</v>
      </c>
    </row>
    <row r="233" spans="1:45" ht="22.5" customHeight="1" x14ac:dyDescent="0.25">
      <c r="A233" s="111"/>
      <c r="B233" s="102">
        <v>229</v>
      </c>
      <c r="C233" s="178" t="s">
        <v>2033</v>
      </c>
      <c r="D233" s="111" t="s">
        <v>960</v>
      </c>
      <c r="E233" s="179">
        <v>7</v>
      </c>
      <c r="F233" s="178" t="s">
        <v>1955</v>
      </c>
      <c r="G233" s="178" t="s">
        <v>72</v>
      </c>
      <c r="H233" s="179">
        <v>31</v>
      </c>
      <c r="I233" s="179">
        <v>17</v>
      </c>
      <c r="J233" s="179">
        <v>18</v>
      </c>
      <c r="K233" s="179">
        <v>17</v>
      </c>
      <c r="L233" s="179">
        <v>15</v>
      </c>
      <c r="M233" s="179">
        <v>12</v>
      </c>
      <c r="N233" s="179">
        <v>110</v>
      </c>
      <c r="O233" s="109">
        <v>3</v>
      </c>
      <c r="P233" s="100"/>
      <c r="Q233" s="190"/>
      <c r="R233" s="190">
        <f t="shared" si="33"/>
        <v>0</v>
      </c>
      <c r="S233" s="190"/>
      <c r="T233" s="190"/>
      <c r="U233" s="109">
        <f t="shared" si="34"/>
        <v>0</v>
      </c>
      <c r="V233" s="190"/>
      <c r="W233" s="190"/>
      <c r="X233" s="190">
        <f t="shared" si="35"/>
        <v>0</v>
      </c>
      <c r="Y233" s="191"/>
      <c r="Z233" s="192"/>
      <c r="AA233" s="110" t="str">
        <f t="shared" si="36"/>
        <v/>
      </c>
      <c r="AB233" s="109" t="str">
        <f t="shared" si="37"/>
        <v/>
      </c>
      <c r="AC233" s="193" t="str">
        <f t="shared" si="38"/>
        <v xml:space="preserve"> </v>
      </c>
      <c r="AD233" s="194" t="str">
        <f t="shared" si="39"/>
        <v xml:space="preserve"> </v>
      </c>
      <c r="AE233" s="195" t="str">
        <f t="shared" si="40"/>
        <v xml:space="preserve"> </v>
      </c>
      <c r="AF233" s="196"/>
      <c r="AG233" s="205" t="str">
        <f t="shared" si="41"/>
        <v>ok</v>
      </c>
      <c r="AH233" s="196"/>
      <c r="AI233" s="197" t="s">
        <v>841</v>
      </c>
      <c r="AJ233" s="197" t="s">
        <v>2033</v>
      </c>
      <c r="AK233" s="198"/>
      <c r="AL233" s="198" t="s">
        <v>53</v>
      </c>
      <c r="AM233" s="198" t="s">
        <v>2116</v>
      </c>
      <c r="AN233" s="198" t="s">
        <v>1651</v>
      </c>
      <c r="AO233" s="197" t="s">
        <v>842</v>
      </c>
      <c r="AP233" s="198" t="s">
        <v>1652</v>
      </c>
      <c r="AQ233" s="198">
        <v>26939515</v>
      </c>
      <c r="AR233" s="198" t="s">
        <v>72</v>
      </c>
      <c r="AS233" s="198" t="s">
        <v>843</v>
      </c>
    </row>
    <row r="234" spans="1:45" ht="22.5" customHeight="1" x14ac:dyDescent="0.25">
      <c r="A234" s="105"/>
      <c r="B234" s="102">
        <v>230</v>
      </c>
      <c r="C234" s="178" t="s">
        <v>69</v>
      </c>
      <c r="D234" s="111" t="s">
        <v>960</v>
      </c>
      <c r="E234" s="179">
        <v>12</v>
      </c>
      <c r="F234" s="178" t="s">
        <v>1955</v>
      </c>
      <c r="G234" s="178" t="s">
        <v>72</v>
      </c>
      <c r="H234" s="179">
        <v>49</v>
      </c>
      <c r="I234" s="179">
        <v>45</v>
      </c>
      <c r="J234" s="179">
        <v>44</v>
      </c>
      <c r="K234" s="179">
        <v>48</v>
      </c>
      <c r="L234" s="179">
        <v>46</v>
      </c>
      <c r="M234" s="179">
        <v>48</v>
      </c>
      <c r="N234" s="179">
        <v>280</v>
      </c>
      <c r="O234" s="109">
        <v>5</v>
      </c>
      <c r="P234" s="100"/>
      <c r="Q234" s="190"/>
      <c r="R234" s="190">
        <f t="shared" si="33"/>
        <v>0</v>
      </c>
      <c r="S234" s="190"/>
      <c r="T234" s="190"/>
      <c r="U234" s="109">
        <f t="shared" si="34"/>
        <v>0</v>
      </c>
      <c r="V234" s="190"/>
      <c r="W234" s="190"/>
      <c r="X234" s="190">
        <f t="shared" si="35"/>
        <v>0</v>
      </c>
      <c r="Y234" s="191"/>
      <c r="Z234" s="192"/>
      <c r="AA234" s="110" t="str">
        <f t="shared" si="36"/>
        <v/>
      </c>
      <c r="AB234" s="109" t="str">
        <f t="shared" si="37"/>
        <v/>
      </c>
      <c r="AC234" s="193" t="str">
        <f t="shared" si="38"/>
        <v xml:space="preserve"> </v>
      </c>
      <c r="AD234" s="194" t="str">
        <f t="shared" si="39"/>
        <v xml:space="preserve"> </v>
      </c>
      <c r="AE234" s="195" t="str">
        <f t="shared" si="40"/>
        <v xml:space="preserve"> </v>
      </c>
      <c r="AF234" s="196"/>
      <c r="AG234" s="106" t="str">
        <f t="shared" si="41"/>
        <v>ok</v>
      </c>
      <c r="AH234" s="196"/>
      <c r="AI234" s="197" t="s">
        <v>70</v>
      </c>
      <c r="AJ234" s="197" t="s">
        <v>69</v>
      </c>
      <c r="AK234" s="198"/>
      <c r="AL234" s="198" t="s">
        <v>53</v>
      </c>
      <c r="AM234" s="198" t="s">
        <v>506</v>
      </c>
      <c r="AN234" s="198" t="s">
        <v>1653</v>
      </c>
      <c r="AO234" s="197" t="s">
        <v>71</v>
      </c>
      <c r="AP234" s="198" t="s">
        <v>2117</v>
      </c>
      <c r="AQ234" s="198">
        <v>26951266</v>
      </c>
      <c r="AR234" s="198" t="s">
        <v>72</v>
      </c>
      <c r="AS234" s="198" t="s">
        <v>73</v>
      </c>
    </row>
    <row r="235" spans="1:45" ht="22.5" customHeight="1" x14ac:dyDescent="0.25">
      <c r="A235" s="111"/>
      <c r="B235" s="102">
        <v>231</v>
      </c>
      <c r="C235" s="178" t="s">
        <v>492</v>
      </c>
      <c r="D235" s="111" t="s">
        <v>960</v>
      </c>
      <c r="E235" s="179">
        <v>17</v>
      </c>
      <c r="F235" s="178" t="s">
        <v>1955</v>
      </c>
      <c r="G235" s="178" t="s">
        <v>72</v>
      </c>
      <c r="H235" s="179">
        <v>70</v>
      </c>
      <c r="I235" s="179">
        <v>50</v>
      </c>
      <c r="J235" s="179">
        <v>70</v>
      </c>
      <c r="K235" s="179">
        <v>61</v>
      </c>
      <c r="L235" s="179">
        <v>61</v>
      </c>
      <c r="M235" s="179">
        <v>71</v>
      </c>
      <c r="N235" s="179">
        <v>383</v>
      </c>
      <c r="O235" s="109">
        <v>7</v>
      </c>
      <c r="P235" s="100"/>
      <c r="Q235" s="190"/>
      <c r="R235" s="190">
        <f t="shared" si="33"/>
        <v>0</v>
      </c>
      <c r="S235" s="190"/>
      <c r="T235" s="190"/>
      <c r="U235" s="109">
        <f t="shared" si="34"/>
        <v>0</v>
      </c>
      <c r="V235" s="190"/>
      <c r="W235" s="190"/>
      <c r="X235" s="190">
        <f t="shared" si="35"/>
        <v>0</v>
      </c>
      <c r="Y235" s="191"/>
      <c r="Z235" s="192"/>
      <c r="AA235" s="110" t="str">
        <f t="shared" si="36"/>
        <v/>
      </c>
      <c r="AB235" s="109" t="str">
        <f t="shared" si="37"/>
        <v/>
      </c>
      <c r="AC235" s="193" t="str">
        <f t="shared" si="38"/>
        <v xml:space="preserve"> </v>
      </c>
      <c r="AD235" s="194" t="str">
        <f t="shared" si="39"/>
        <v xml:space="preserve"> </v>
      </c>
      <c r="AE235" s="195" t="str">
        <f t="shared" si="40"/>
        <v xml:space="preserve"> </v>
      </c>
      <c r="AF235" s="196"/>
      <c r="AG235" s="106" t="str">
        <f t="shared" si="41"/>
        <v>ok</v>
      </c>
      <c r="AH235" s="196"/>
      <c r="AI235" s="197" t="s">
        <v>493</v>
      </c>
      <c r="AJ235" s="197" t="s">
        <v>492</v>
      </c>
      <c r="AK235" s="198"/>
      <c r="AL235" s="198"/>
      <c r="AM235" s="198" t="s">
        <v>1327</v>
      </c>
      <c r="AN235" s="198" t="s">
        <v>1654</v>
      </c>
      <c r="AO235" s="197" t="s">
        <v>495</v>
      </c>
      <c r="AP235" s="198" t="s">
        <v>1655</v>
      </c>
      <c r="AQ235" s="198">
        <v>26954479</v>
      </c>
      <c r="AR235" s="198" t="s">
        <v>72</v>
      </c>
      <c r="AS235" s="198" t="s">
        <v>496</v>
      </c>
    </row>
    <row r="236" spans="1:45" ht="22.5" customHeight="1" x14ac:dyDescent="0.25">
      <c r="A236" s="105"/>
      <c r="B236" s="102">
        <v>232</v>
      </c>
      <c r="C236" s="178" t="s">
        <v>1887</v>
      </c>
      <c r="D236" s="111" t="s">
        <v>960</v>
      </c>
      <c r="E236" s="179">
        <v>16</v>
      </c>
      <c r="F236" s="178" t="s">
        <v>1955</v>
      </c>
      <c r="G236" s="178" t="s">
        <v>72</v>
      </c>
      <c r="H236" s="179">
        <v>52</v>
      </c>
      <c r="I236" s="179">
        <v>46</v>
      </c>
      <c r="J236" s="179">
        <v>59</v>
      </c>
      <c r="K236" s="179">
        <v>57</v>
      </c>
      <c r="L236" s="179">
        <v>71</v>
      </c>
      <c r="M236" s="179">
        <v>46</v>
      </c>
      <c r="N236" s="179">
        <v>331</v>
      </c>
      <c r="O236" s="109">
        <v>7</v>
      </c>
      <c r="P236" s="100"/>
      <c r="Q236" s="190"/>
      <c r="R236" s="190">
        <f t="shared" si="33"/>
        <v>0</v>
      </c>
      <c r="S236" s="190"/>
      <c r="T236" s="190"/>
      <c r="U236" s="109">
        <f t="shared" si="34"/>
        <v>0</v>
      </c>
      <c r="V236" s="190"/>
      <c r="W236" s="190"/>
      <c r="X236" s="190">
        <f t="shared" si="35"/>
        <v>0</v>
      </c>
      <c r="Y236" s="191"/>
      <c r="Z236" s="192"/>
      <c r="AA236" s="110" t="str">
        <f t="shared" si="36"/>
        <v/>
      </c>
      <c r="AB236" s="109" t="str">
        <f t="shared" si="37"/>
        <v/>
      </c>
      <c r="AC236" s="193" t="str">
        <f t="shared" si="38"/>
        <v xml:space="preserve"> </v>
      </c>
      <c r="AD236" s="194" t="str">
        <f t="shared" si="39"/>
        <v xml:space="preserve"> </v>
      </c>
      <c r="AE236" s="195" t="str">
        <f t="shared" si="40"/>
        <v xml:space="preserve"> </v>
      </c>
      <c r="AF236" s="196"/>
      <c r="AG236" s="106" t="str">
        <f t="shared" si="41"/>
        <v>ok</v>
      </c>
      <c r="AH236" s="196"/>
      <c r="AI236" s="197" t="s">
        <v>1888</v>
      </c>
      <c r="AJ236" s="197" t="s">
        <v>1887</v>
      </c>
      <c r="AK236" s="198"/>
      <c r="AL236" s="198"/>
      <c r="AM236" s="198" t="s">
        <v>2118</v>
      </c>
      <c r="AN236" s="198" t="s">
        <v>1656</v>
      </c>
      <c r="AO236" s="197" t="s">
        <v>138</v>
      </c>
      <c r="AP236" s="198" t="s">
        <v>2119</v>
      </c>
      <c r="AQ236" s="198">
        <v>26938560</v>
      </c>
      <c r="AR236" s="198" t="s">
        <v>72</v>
      </c>
      <c r="AS236" s="198" t="s">
        <v>139</v>
      </c>
    </row>
    <row r="237" spans="1:45" ht="22.5" customHeight="1" x14ac:dyDescent="0.25">
      <c r="A237" s="111"/>
      <c r="B237" s="102">
        <v>233</v>
      </c>
      <c r="C237" s="178" t="s">
        <v>267</v>
      </c>
      <c r="D237" s="111" t="s">
        <v>960</v>
      </c>
      <c r="E237" s="179">
        <v>11</v>
      </c>
      <c r="F237" s="178" t="s">
        <v>1955</v>
      </c>
      <c r="G237" s="178" t="s">
        <v>72</v>
      </c>
      <c r="H237" s="179">
        <v>49</v>
      </c>
      <c r="I237" s="179">
        <v>38</v>
      </c>
      <c r="J237" s="179">
        <v>35</v>
      </c>
      <c r="K237" s="179">
        <v>38</v>
      </c>
      <c r="L237" s="179">
        <v>25</v>
      </c>
      <c r="M237" s="179">
        <v>27</v>
      </c>
      <c r="N237" s="179">
        <v>212</v>
      </c>
      <c r="O237" s="109">
        <v>3</v>
      </c>
      <c r="P237" s="100"/>
      <c r="Q237" s="190"/>
      <c r="R237" s="190">
        <f t="shared" si="33"/>
        <v>0</v>
      </c>
      <c r="S237" s="190"/>
      <c r="T237" s="190"/>
      <c r="U237" s="109">
        <f t="shared" si="34"/>
        <v>0</v>
      </c>
      <c r="V237" s="190"/>
      <c r="W237" s="190"/>
      <c r="X237" s="190">
        <f t="shared" si="35"/>
        <v>0</v>
      </c>
      <c r="Y237" s="191"/>
      <c r="Z237" s="192"/>
      <c r="AA237" s="110" t="str">
        <f t="shared" si="36"/>
        <v/>
      </c>
      <c r="AB237" s="109" t="str">
        <f t="shared" si="37"/>
        <v/>
      </c>
      <c r="AC237" s="193" t="str">
        <f t="shared" si="38"/>
        <v xml:space="preserve"> </v>
      </c>
      <c r="AD237" s="194" t="str">
        <f t="shared" si="39"/>
        <v xml:space="preserve"> </v>
      </c>
      <c r="AE237" s="195" t="str">
        <f t="shared" si="40"/>
        <v xml:space="preserve"> </v>
      </c>
      <c r="AF237" s="196"/>
      <c r="AG237" s="106" t="str">
        <f t="shared" si="41"/>
        <v>ok</v>
      </c>
      <c r="AH237" s="196"/>
      <c r="AI237" s="197" t="s">
        <v>268</v>
      </c>
      <c r="AJ237" s="197" t="s">
        <v>267</v>
      </c>
      <c r="AK237" s="198"/>
      <c r="AL237" s="198"/>
      <c r="AM237" s="198" t="s">
        <v>2120</v>
      </c>
      <c r="AN237" s="198" t="s">
        <v>1657</v>
      </c>
      <c r="AO237" s="197" t="s">
        <v>269</v>
      </c>
      <c r="AP237" s="198" t="s">
        <v>1658</v>
      </c>
      <c r="AQ237" s="198">
        <v>26222914</v>
      </c>
      <c r="AR237" s="198" t="s">
        <v>72</v>
      </c>
      <c r="AS237" s="198" t="s">
        <v>270</v>
      </c>
    </row>
    <row r="238" spans="1:45" ht="22.5" customHeight="1" x14ac:dyDescent="0.25">
      <c r="A238" s="105"/>
      <c r="B238" s="102">
        <v>234</v>
      </c>
      <c r="C238" s="178" t="s">
        <v>2034</v>
      </c>
      <c r="D238" s="111" t="s">
        <v>960</v>
      </c>
      <c r="E238" s="179">
        <v>12</v>
      </c>
      <c r="F238" s="178" t="s">
        <v>1955</v>
      </c>
      <c r="G238" s="178" t="s">
        <v>72</v>
      </c>
      <c r="H238" s="179">
        <v>46</v>
      </c>
      <c r="I238" s="179">
        <v>47</v>
      </c>
      <c r="J238" s="179">
        <v>43</v>
      </c>
      <c r="K238" s="179">
        <v>47</v>
      </c>
      <c r="L238" s="179">
        <v>45</v>
      </c>
      <c r="M238" s="179">
        <v>39</v>
      </c>
      <c r="N238" s="179">
        <v>267</v>
      </c>
      <c r="O238" s="109">
        <v>5</v>
      </c>
      <c r="P238" s="100"/>
      <c r="Q238" s="190"/>
      <c r="R238" s="190">
        <f t="shared" si="33"/>
        <v>0</v>
      </c>
      <c r="S238" s="190"/>
      <c r="T238" s="190"/>
      <c r="U238" s="109">
        <f t="shared" si="34"/>
        <v>0</v>
      </c>
      <c r="V238" s="190"/>
      <c r="W238" s="190"/>
      <c r="X238" s="190">
        <f t="shared" si="35"/>
        <v>0</v>
      </c>
      <c r="Y238" s="191"/>
      <c r="Z238" s="192"/>
      <c r="AA238" s="110" t="str">
        <f t="shared" si="36"/>
        <v/>
      </c>
      <c r="AB238" s="109" t="str">
        <f t="shared" si="37"/>
        <v/>
      </c>
      <c r="AC238" s="193" t="str">
        <f t="shared" si="38"/>
        <v xml:space="preserve"> </v>
      </c>
      <c r="AD238" s="194" t="str">
        <f t="shared" si="39"/>
        <v xml:space="preserve"> </v>
      </c>
      <c r="AE238" s="195" t="str">
        <f t="shared" si="40"/>
        <v xml:space="preserve"> </v>
      </c>
      <c r="AF238" s="196"/>
      <c r="AG238" s="106" t="str">
        <f t="shared" si="41"/>
        <v>ok</v>
      </c>
      <c r="AH238" s="196"/>
      <c r="AI238" s="197" t="s">
        <v>1889</v>
      </c>
      <c r="AJ238" s="197" t="s">
        <v>2034</v>
      </c>
      <c r="AK238" s="198"/>
      <c r="AL238" s="198"/>
      <c r="AM238" s="198" t="s">
        <v>2121</v>
      </c>
      <c r="AN238" s="198" t="s">
        <v>331</v>
      </c>
      <c r="AO238" s="197" t="s">
        <v>332</v>
      </c>
      <c r="AP238" s="198" t="s">
        <v>1659</v>
      </c>
      <c r="AQ238" s="198">
        <v>26910638</v>
      </c>
      <c r="AR238" s="198" t="s">
        <v>72</v>
      </c>
      <c r="AS238" s="198" t="s">
        <v>333</v>
      </c>
    </row>
    <row r="239" spans="1:45" ht="22.5" customHeight="1" x14ac:dyDescent="0.25">
      <c r="A239" s="111"/>
      <c r="B239" s="102">
        <v>235</v>
      </c>
      <c r="C239" s="178" t="s">
        <v>844</v>
      </c>
      <c r="D239" s="111" t="s">
        <v>960</v>
      </c>
      <c r="E239" s="179">
        <v>12</v>
      </c>
      <c r="F239" s="178" t="s">
        <v>1955</v>
      </c>
      <c r="G239" s="178" t="s">
        <v>72</v>
      </c>
      <c r="H239" s="179">
        <v>38</v>
      </c>
      <c r="I239" s="179">
        <v>27</v>
      </c>
      <c r="J239" s="179">
        <v>45</v>
      </c>
      <c r="K239" s="179">
        <v>44</v>
      </c>
      <c r="L239" s="179">
        <v>40</v>
      </c>
      <c r="M239" s="179">
        <v>37</v>
      </c>
      <c r="N239" s="179">
        <v>231</v>
      </c>
      <c r="O239" s="109">
        <v>5</v>
      </c>
      <c r="P239" s="100"/>
      <c r="Q239" s="190"/>
      <c r="R239" s="190">
        <f t="shared" si="33"/>
        <v>0</v>
      </c>
      <c r="S239" s="190"/>
      <c r="T239" s="190"/>
      <c r="U239" s="109">
        <f t="shared" si="34"/>
        <v>0</v>
      </c>
      <c r="V239" s="190"/>
      <c r="W239" s="190"/>
      <c r="X239" s="190">
        <f t="shared" si="35"/>
        <v>0</v>
      </c>
      <c r="Y239" s="191"/>
      <c r="Z239" s="192"/>
      <c r="AA239" s="110" t="str">
        <f t="shared" si="36"/>
        <v/>
      </c>
      <c r="AB239" s="109" t="str">
        <f t="shared" si="37"/>
        <v/>
      </c>
      <c r="AC239" s="193" t="str">
        <f t="shared" si="38"/>
        <v xml:space="preserve"> </v>
      </c>
      <c r="AD239" s="194" t="str">
        <f t="shared" si="39"/>
        <v xml:space="preserve"> </v>
      </c>
      <c r="AE239" s="195" t="str">
        <f t="shared" si="40"/>
        <v xml:space="preserve"> </v>
      </c>
      <c r="AF239" s="196"/>
      <c r="AG239" s="106" t="str">
        <f t="shared" si="41"/>
        <v>ok</v>
      </c>
      <c r="AH239" s="196"/>
      <c r="AI239" s="197" t="s">
        <v>1660</v>
      </c>
      <c r="AJ239" s="197" t="s">
        <v>844</v>
      </c>
      <c r="AK239" s="198"/>
      <c r="AL239" s="198" t="s">
        <v>53</v>
      </c>
      <c r="AM239" s="198" t="s">
        <v>2122</v>
      </c>
      <c r="AN239" s="198" t="s">
        <v>845</v>
      </c>
      <c r="AO239" s="197" t="s">
        <v>846</v>
      </c>
      <c r="AP239" s="198" t="s">
        <v>1661</v>
      </c>
      <c r="AQ239" s="198">
        <v>26923755</v>
      </c>
      <c r="AR239" s="198" t="s">
        <v>72</v>
      </c>
      <c r="AS239" s="198" t="s">
        <v>847</v>
      </c>
    </row>
    <row r="240" spans="1:45" ht="22.5" customHeight="1" x14ac:dyDescent="0.25">
      <c r="A240" s="105"/>
      <c r="B240" s="102">
        <v>236</v>
      </c>
      <c r="C240" s="178" t="s">
        <v>2035</v>
      </c>
      <c r="D240" s="111" t="s">
        <v>960</v>
      </c>
      <c r="E240" s="179">
        <v>12</v>
      </c>
      <c r="F240" s="178" t="s">
        <v>1955</v>
      </c>
      <c r="G240" s="178" t="s">
        <v>72</v>
      </c>
      <c r="H240" s="179">
        <v>40</v>
      </c>
      <c r="I240" s="179">
        <v>27</v>
      </c>
      <c r="J240" s="179">
        <v>31</v>
      </c>
      <c r="K240" s="179">
        <v>40</v>
      </c>
      <c r="L240" s="179">
        <v>37</v>
      </c>
      <c r="M240" s="179">
        <v>47</v>
      </c>
      <c r="N240" s="179">
        <v>222</v>
      </c>
      <c r="O240" s="109">
        <v>5</v>
      </c>
      <c r="P240" s="100"/>
      <c r="Q240" s="190"/>
      <c r="R240" s="190">
        <f t="shared" si="33"/>
        <v>0</v>
      </c>
      <c r="S240" s="190"/>
      <c r="T240" s="190"/>
      <c r="U240" s="109">
        <f t="shared" si="34"/>
        <v>0</v>
      </c>
      <c r="V240" s="190"/>
      <c r="W240" s="190"/>
      <c r="X240" s="190">
        <f t="shared" si="35"/>
        <v>0</v>
      </c>
      <c r="Y240" s="191"/>
      <c r="Z240" s="192"/>
      <c r="AA240" s="110" t="str">
        <f t="shared" si="36"/>
        <v/>
      </c>
      <c r="AB240" s="109" t="str">
        <f t="shared" si="37"/>
        <v/>
      </c>
      <c r="AC240" s="193" t="str">
        <f t="shared" si="38"/>
        <v xml:space="preserve"> </v>
      </c>
      <c r="AD240" s="194" t="str">
        <f t="shared" si="39"/>
        <v xml:space="preserve"> </v>
      </c>
      <c r="AE240" s="195" t="str">
        <f t="shared" si="40"/>
        <v xml:space="preserve"> </v>
      </c>
      <c r="AF240" s="196"/>
      <c r="AG240" s="106" t="str">
        <f t="shared" si="41"/>
        <v>ok</v>
      </c>
      <c r="AH240" s="196"/>
      <c r="AI240" s="197" t="s">
        <v>848</v>
      </c>
      <c r="AJ240" s="197" t="s">
        <v>2035</v>
      </c>
      <c r="AK240" s="198"/>
      <c r="AL240" s="198" t="s">
        <v>53</v>
      </c>
      <c r="AM240" s="198" t="s">
        <v>2123</v>
      </c>
      <c r="AN240" s="198" t="s">
        <v>1662</v>
      </c>
      <c r="AO240" s="197" t="s">
        <v>849</v>
      </c>
      <c r="AP240" s="198" t="s">
        <v>1663</v>
      </c>
      <c r="AQ240" s="198">
        <v>26910459</v>
      </c>
      <c r="AR240" s="198" t="s">
        <v>72</v>
      </c>
      <c r="AS240" s="198" t="s">
        <v>850</v>
      </c>
    </row>
    <row r="241" spans="1:45" ht="22.5" customHeight="1" x14ac:dyDescent="0.25">
      <c r="A241" s="111"/>
      <c r="B241" s="102">
        <v>237</v>
      </c>
      <c r="C241" s="178" t="s">
        <v>2036</v>
      </c>
      <c r="D241" s="111" t="s">
        <v>960</v>
      </c>
      <c r="E241" s="179">
        <v>3</v>
      </c>
      <c r="F241" s="178" t="s">
        <v>1952</v>
      </c>
      <c r="G241" s="178" t="s">
        <v>62</v>
      </c>
      <c r="H241" s="179">
        <v>8</v>
      </c>
      <c r="I241" s="179">
        <v>9</v>
      </c>
      <c r="J241" s="179">
        <v>8</v>
      </c>
      <c r="K241" s="179">
        <v>5</v>
      </c>
      <c r="L241" s="179">
        <v>6</v>
      </c>
      <c r="M241" s="179">
        <v>3</v>
      </c>
      <c r="N241" s="179">
        <v>39</v>
      </c>
      <c r="O241" s="109">
        <v>3</v>
      </c>
      <c r="P241" s="100"/>
      <c r="Q241" s="190"/>
      <c r="R241" s="190">
        <f t="shared" si="33"/>
        <v>0</v>
      </c>
      <c r="S241" s="190"/>
      <c r="T241" s="190"/>
      <c r="U241" s="109">
        <f t="shared" si="34"/>
        <v>0</v>
      </c>
      <c r="V241" s="190"/>
      <c r="W241" s="190"/>
      <c r="X241" s="190">
        <f t="shared" si="35"/>
        <v>0</v>
      </c>
      <c r="Y241" s="191"/>
      <c r="Z241" s="192"/>
      <c r="AA241" s="110" t="str">
        <f t="shared" si="36"/>
        <v/>
      </c>
      <c r="AB241" s="109" t="str">
        <f t="shared" si="37"/>
        <v/>
      </c>
      <c r="AC241" s="193" t="str">
        <f t="shared" si="38"/>
        <v xml:space="preserve"> </v>
      </c>
      <c r="AD241" s="194" t="str">
        <f t="shared" si="39"/>
        <v xml:space="preserve"> </v>
      </c>
      <c r="AE241" s="195" t="str">
        <f t="shared" si="40"/>
        <v xml:space="preserve"> </v>
      </c>
      <c r="AF241" s="196"/>
      <c r="AG241" s="106" t="str">
        <f t="shared" si="41"/>
        <v>ok</v>
      </c>
      <c r="AH241" s="196"/>
      <c r="AI241" s="197" t="s">
        <v>1664</v>
      </c>
      <c r="AJ241" s="197" t="s">
        <v>2036</v>
      </c>
      <c r="AK241" s="198"/>
      <c r="AL241" s="198"/>
      <c r="AM241" s="198" t="s">
        <v>1890</v>
      </c>
      <c r="AN241" s="198" t="s">
        <v>642</v>
      </c>
      <c r="AO241" s="197" t="s">
        <v>1665</v>
      </c>
      <c r="AP241" s="198" t="s">
        <v>1666</v>
      </c>
      <c r="AQ241" s="198">
        <v>25943033</v>
      </c>
      <c r="AR241" s="198" t="s">
        <v>62</v>
      </c>
      <c r="AS241" s="198" t="s">
        <v>643</v>
      </c>
    </row>
    <row r="242" spans="1:45" ht="22.5" customHeight="1" x14ac:dyDescent="0.25">
      <c r="A242" s="105"/>
      <c r="B242" s="102">
        <v>238</v>
      </c>
      <c r="C242" s="178" t="s">
        <v>152</v>
      </c>
      <c r="D242" s="111" t="s">
        <v>960</v>
      </c>
      <c r="E242" s="179">
        <v>10</v>
      </c>
      <c r="F242" s="178" t="s">
        <v>1952</v>
      </c>
      <c r="G242" s="178" t="s">
        <v>72</v>
      </c>
      <c r="H242" s="179">
        <v>41</v>
      </c>
      <c r="I242" s="179">
        <v>37</v>
      </c>
      <c r="J242" s="179">
        <v>25</v>
      </c>
      <c r="K242" s="179">
        <v>36</v>
      </c>
      <c r="L242" s="179">
        <v>30</v>
      </c>
      <c r="M242" s="179">
        <v>23</v>
      </c>
      <c r="N242" s="179">
        <v>192</v>
      </c>
      <c r="O242" s="109">
        <v>5</v>
      </c>
      <c r="P242" s="100"/>
      <c r="Q242" s="190"/>
      <c r="R242" s="190">
        <f t="shared" si="33"/>
        <v>0</v>
      </c>
      <c r="S242" s="190"/>
      <c r="T242" s="190"/>
      <c r="U242" s="109">
        <f t="shared" si="34"/>
        <v>0</v>
      </c>
      <c r="V242" s="190"/>
      <c r="W242" s="190"/>
      <c r="X242" s="190">
        <f t="shared" si="35"/>
        <v>0</v>
      </c>
      <c r="Y242" s="191"/>
      <c r="Z242" s="192"/>
      <c r="AA242" s="110" t="str">
        <f t="shared" si="36"/>
        <v/>
      </c>
      <c r="AB242" s="109" t="str">
        <f t="shared" si="37"/>
        <v/>
      </c>
      <c r="AC242" s="193" t="str">
        <f t="shared" si="38"/>
        <v xml:space="preserve"> </v>
      </c>
      <c r="AD242" s="194" t="str">
        <f t="shared" si="39"/>
        <v xml:space="preserve"> </v>
      </c>
      <c r="AE242" s="195" t="str">
        <f t="shared" si="40"/>
        <v xml:space="preserve"> </v>
      </c>
      <c r="AF242" s="196"/>
      <c r="AG242" s="106" t="s">
        <v>2066</v>
      </c>
      <c r="AH242" s="196"/>
      <c r="AI242" s="197" t="s">
        <v>153</v>
      </c>
      <c r="AJ242" s="197" t="s">
        <v>152</v>
      </c>
      <c r="AK242" s="198"/>
      <c r="AL242" s="198"/>
      <c r="AM242" s="198" t="s">
        <v>2124</v>
      </c>
      <c r="AN242" s="198" t="s">
        <v>1667</v>
      </c>
      <c r="AO242" s="197" t="s">
        <v>154</v>
      </c>
      <c r="AP242" s="198" t="s">
        <v>1668</v>
      </c>
      <c r="AQ242" s="198">
        <v>26622217</v>
      </c>
      <c r="AR242" s="198" t="s">
        <v>72</v>
      </c>
      <c r="AS242" s="198" t="s">
        <v>155</v>
      </c>
    </row>
    <row r="243" spans="1:45" ht="22.5" customHeight="1" x14ac:dyDescent="0.25">
      <c r="A243" s="111"/>
      <c r="B243" s="102">
        <v>239</v>
      </c>
      <c r="C243" s="178" t="s">
        <v>2037</v>
      </c>
      <c r="D243" s="111" t="s">
        <v>960</v>
      </c>
      <c r="E243" s="179">
        <v>3</v>
      </c>
      <c r="F243" s="178" t="s">
        <v>1952</v>
      </c>
      <c r="G243" s="178" t="s">
        <v>62</v>
      </c>
      <c r="H243" s="179">
        <v>9</v>
      </c>
      <c r="I243" s="179">
        <v>2</v>
      </c>
      <c r="J243" s="179">
        <v>7</v>
      </c>
      <c r="K243" s="179">
        <v>7</v>
      </c>
      <c r="L243" s="179">
        <v>5</v>
      </c>
      <c r="M243" s="179">
        <v>7</v>
      </c>
      <c r="N243" s="179">
        <v>37</v>
      </c>
      <c r="O243" s="109">
        <v>3</v>
      </c>
      <c r="P243" s="100"/>
      <c r="Q243" s="190"/>
      <c r="R243" s="190">
        <f t="shared" si="33"/>
        <v>0</v>
      </c>
      <c r="S243" s="190"/>
      <c r="T243" s="190"/>
      <c r="U243" s="109">
        <f t="shared" si="34"/>
        <v>0</v>
      </c>
      <c r="V243" s="190"/>
      <c r="W243" s="190"/>
      <c r="X243" s="190">
        <f t="shared" si="35"/>
        <v>0</v>
      </c>
      <c r="Y243" s="191"/>
      <c r="Z243" s="192"/>
      <c r="AA243" s="110" t="str">
        <f t="shared" si="36"/>
        <v/>
      </c>
      <c r="AB243" s="109" t="str">
        <f t="shared" si="37"/>
        <v/>
      </c>
      <c r="AC243" s="193" t="str">
        <f t="shared" si="38"/>
        <v xml:space="preserve"> </v>
      </c>
      <c r="AD243" s="194" t="str">
        <f t="shared" si="39"/>
        <v xml:space="preserve"> </v>
      </c>
      <c r="AE243" s="195" t="str">
        <f t="shared" si="40"/>
        <v xml:space="preserve"> </v>
      </c>
      <c r="AF243" s="196"/>
      <c r="AG243" s="106" t="str">
        <f t="shared" si="41"/>
        <v>ok</v>
      </c>
      <c r="AH243" s="196"/>
      <c r="AI243" s="197" t="s">
        <v>1669</v>
      </c>
      <c r="AJ243" s="197" t="s">
        <v>2037</v>
      </c>
      <c r="AK243" s="198"/>
      <c r="AL243" s="198"/>
      <c r="AM243" s="198" t="s">
        <v>905</v>
      </c>
      <c r="AN243" s="198" t="s">
        <v>644</v>
      </c>
      <c r="AO243" s="197" t="s">
        <v>1670</v>
      </c>
      <c r="AP243" s="198" t="s">
        <v>1671</v>
      </c>
      <c r="AQ243" s="198">
        <v>25813430</v>
      </c>
      <c r="AR243" s="198" t="s">
        <v>62</v>
      </c>
      <c r="AS243" s="198" t="s">
        <v>645</v>
      </c>
    </row>
    <row r="244" spans="1:45" ht="22.5" customHeight="1" x14ac:dyDescent="0.25">
      <c r="A244" s="105"/>
      <c r="B244" s="102">
        <v>240</v>
      </c>
      <c r="C244" s="178" t="s">
        <v>646</v>
      </c>
      <c r="D244" s="111" t="s">
        <v>960</v>
      </c>
      <c r="E244" s="179">
        <v>3</v>
      </c>
      <c r="F244" s="178" t="s">
        <v>1952</v>
      </c>
      <c r="G244" s="178" t="s">
        <v>62</v>
      </c>
      <c r="H244" s="179">
        <v>7</v>
      </c>
      <c r="I244" s="179">
        <v>5</v>
      </c>
      <c r="J244" s="179">
        <v>5</v>
      </c>
      <c r="K244" s="179">
        <v>3</v>
      </c>
      <c r="L244" s="179">
        <v>9</v>
      </c>
      <c r="M244" s="179">
        <v>8</v>
      </c>
      <c r="N244" s="179">
        <v>37</v>
      </c>
      <c r="O244" s="109">
        <v>3</v>
      </c>
      <c r="P244" s="100"/>
      <c r="Q244" s="190"/>
      <c r="R244" s="190">
        <f t="shared" si="33"/>
        <v>0</v>
      </c>
      <c r="S244" s="190"/>
      <c r="T244" s="190"/>
      <c r="U244" s="109">
        <f t="shared" si="34"/>
        <v>0</v>
      </c>
      <c r="V244" s="190"/>
      <c r="W244" s="190"/>
      <c r="X244" s="190">
        <f t="shared" si="35"/>
        <v>0</v>
      </c>
      <c r="Y244" s="191"/>
      <c r="Z244" s="192"/>
      <c r="AA244" s="110" t="str">
        <f t="shared" si="36"/>
        <v/>
      </c>
      <c r="AB244" s="109" t="str">
        <f t="shared" si="37"/>
        <v/>
      </c>
      <c r="AC244" s="193" t="str">
        <f t="shared" si="38"/>
        <v xml:space="preserve"> </v>
      </c>
      <c r="AD244" s="194" t="str">
        <f t="shared" si="39"/>
        <v xml:space="preserve"> </v>
      </c>
      <c r="AE244" s="195" t="str">
        <f t="shared" si="40"/>
        <v xml:space="preserve"> </v>
      </c>
      <c r="AF244" s="196"/>
      <c r="AG244" s="106" t="str">
        <f t="shared" si="41"/>
        <v>ok</v>
      </c>
      <c r="AH244" s="196"/>
      <c r="AI244" s="197" t="s">
        <v>1672</v>
      </c>
      <c r="AJ244" s="197" t="s">
        <v>646</v>
      </c>
      <c r="AK244" s="198"/>
      <c r="AL244" s="198"/>
      <c r="AM244" s="198" t="s">
        <v>1891</v>
      </c>
      <c r="AN244" s="198" t="s">
        <v>647</v>
      </c>
      <c r="AO244" s="197" t="s">
        <v>1674</v>
      </c>
      <c r="AP244" s="198" t="s">
        <v>1675</v>
      </c>
      <c r="AQ244" s="198">
        <v>25633391</v>
      </c>
      <c r="AR244" s="198" t="s">
        <v>62</v>
      </c>
      <c r="AS244" s="198" t="s">
        <v>648</v>
      </c>
    </row>
    <row r="245" spans="1:45" ht="22.5" customHeight="1" x14ac:dyDescent="0.25">
      <c r="A245" s="111"/>
      <c r="B245" s="102">
        <v>241</v>
      </c>
      <c r="C245" s="178" t="s">
        <v>932</v>
      </c>
      <c r="D245" s="111" t="s">
        <v>960</v>
      </c>
      <c r="E245" s="179">
        <v>12</v>
      </c>
      <c r="F245" s="178" t="s">
        <v>1952</v>
      </c>
      <c r="G245" s="178" t="s">
        <v>90</v>
      </c>
      <c r="H245" s="179">
        <v>32</v>
      </c>
      <c r="I245" s="179">
        <v>29</v>
      </c>
      <c r="J245" s="179">
        <v>43</v>
      </c>
      <c r="K245" s="179">
        <v>33</v>
      </c>
      <c r="L245" s="179">
        <v>27</v>
      </c>
      <c r="M245" s="179">
        <v>26</v>
      </c>
      <c r="N245" s="179">
        <v>190</v>
      </c>
      <c r="O245" s="109">
        <v>5</v>
      </c>
      <c r="P245" s="100"/>
      <c r="Q245" s="190"/>
      <c r="R245" s="190">
        <f t="shared" si="33"/>
        <v>0</v>
      </c>
      <c r="S245" s="190"/>
      <c r="T245" s="190"/>
      <c r="U245" s="109">
        <f t="shared" si="34"/>
        <v>0</v>
      </c>
      <c r="V245" s="190"/>
      <c r="W245" s="190"/>
      <c r="X245" s="190">
        <f t="shared" si="35"/>
        <v>0</v>
      </c>
      <c r="Y245" s="191"/>
      <c r="Z245" s="192"/>
      <c r="AA245" s="110" t="str">
        <f t="shared" si="36"/>
        <v/>
      </c>
      <c r="AB245" s="109" t="str">
        <f t="shared" si="37"/>
        <v/>
      </c>
      <c r="AC245" s="193" t="str">
        <f t="shared" si="38"/>
        <v xml:space="preserve"> </v>
      </c>
      <c r="AD245" s="194" t="str">
        <f t="shared" si="39"/>
        <v xml:space="preserve"> </v>
      </c>
      <c r="AE245" s="195" t="str">
        <f t="shared" si="40"/>
        <v xml:space="preserve"> </v>
      </c>
      <c r="AF245" s="196"/>
      <c r="AG245" s="106" t="str">
        <f t="shared" si="41"/>
        <v>ok</v>
      </c>
      <c r="AH245" s="196"/>
      <c r="AI245" s="197" t="s">
        <v>806</v>
      </c>
      <c r="AJ245" s="197" t="s">
        <v>932</v>
      </c>
      <c r="AK245" s="198"/>
      <c r="AL245" s="198" t="s">
        <v>53</v>
      </c>
      <c r="AM245" s="198" t="s">
        <v>219</v>
      </c>
      <c r="AN245" s="198" t="s">
        <v>1676</v>
      </c>
      <c r="AO245" s="197" t="s">
        <v>1677</v>
      </c>
      <c r="AP245" s="198" t="s">
        <v>1678</v>
      </c>
      <c r="AQ245" s="198">
        <v>22526478</v>
      </c>
      <c r="AR245" s="198" t="s">
        <v>90</v>
      </c>
      <c r="AS245" s="198" t="s">
        <v>807</v>
      </c>
    </row>
    <row r="246" spans="1:45" ht="22.5" customHeight="1" x14ac:dyDescent="0.25">
      <c r="A246" s="105"/>
      <c r="B246" s="102">
        <v>242</v>
      </c>
      <c r="C246" s="178" t="s">
        <v>933</v>
      </c>
      <c r="D246" s="111" t="s">
        <v>960</v>
      </c>
      <c r="E246" s="179">
        <v>9</v>
      </c>
      <c r="F246" s="178" t="s">
        <v>1952</v>
      </c>
      <c r="G246" s="178" t="s">
        <v>90</v>
      </c>
      <c r="H246" s="179">
        <v>30</v>
      </c>
      <c r="I246" s="179">
        <v>22</v>
      </c>
      <c r="J246" s="179">
        <v>26</v>
      </c>
      <c r="K246" s="179">
        <v>28</v>
      </c>
      <c r="L246" s="179">
        <v>13</v>
      </c>
      <c r="M246" s="179">
        <v>17</v>
      </c>
      <c r="N246" s="179">
        <v>136</v>
      </c>
      <c r="O246" s="109">
        <v>3</v>
      </c>
      <c r="P246" s="100"/>
      <c r="Q246" s="190"/>
      <c r="R246" s="190">
        <f t="shared" si="33"/>
        <v>0</v>
      </c>
      <c r="S246" s="190"/>
      <c r="T246" s="190"/>
      <c r="U246" s="109">
        <f t="shared" si="34"/>
        <v>0</v>
      </c>
      <c r="V246" s="190"/>
      <c r="W246" s="190"/>
      <c r="X246" s="190">
        <f t="shared" si="35"/>
        <v>0</v>
      </c>
      <c r="Y246" s="191"/>
      <c r="Z246" s="192"/>
      <c r="AA246" s="110" t="str">
        <f t="shared" si="36"/>
        <v/>
      </c>
      <c r="AB246" s="109" t="str">
        <f t="shared" si="37"/>
        <v/>
      </c>
      <c r="AC246" s="193" t="str">
        <f t="shared" si="38"/>
        <v xml:space="preserve"> </v>
      </c>
      <c r="AD246" s="194" t="str">
        <f t="shared" si="39"/>
        <v xml:space="preserve"> </v>
      </c>
      <c r="AE246" s="195" t="str">
        <f t="shared" si="40"/>
        <v xml:space="preserve"> </v>
      </c>
      <c r="AF246" s="196"/>
      <c r="AG246" s="106" t="str">
        <f t="shared" si="41"/>
        <v>ok</v>
      </c>
      <c r="AH246" s="196"/>
      <c r="AI246" s="197" t="s">
        <v>1679</v>
      </c>
      <c r="AJ246" s="197" t="s">
        <v>933</v>
      </c>
      <c r="AK246" s="198"/>
      <c r="AL246" s="198" t="s">
        <v>53</v>
      </c>
      <c r="AM246" s="198" t="s">
        <v>934</v>
      </c>
      <c r="AN246" s="198" t="s">
        <v>1139</v>
      </c>
      <c r="AO246" s="197" t="s">
        <v>1677</v>
      </c>
      <c r="AP246" s="198" t="s">
        <v>1680</v>
      </c>
      <c r="AQ246" s="198">
        <v>22523102</v>
      </c>
      <c r="AR246" s="198" t="s">
        <v>90</v>
      </c>
      <c r="AS246" s="198" t="s">
        <v>808</v>
      </c>
    </row>
    <row r="247" spans="1:45" ht="22.5" customHeight="1" x14ac:dyDescent="0.25">
      <c r="A247" s="111"/>
      <c r="B247" s="102">
        <v>243</v>
      </c>
      <c r="C247" s="178" t="s">
        <v>276</v>
      </c>
      <c r="D247" s="111" t="s">
        <v>960</v>
      </c>
      <c r="E247" s="179">
        <v>9</v>
      </c>
      <c r="F247" s="178" t="s">
        <v>1952</v>
      </c>
      <c r="G247" s="178" t="s">
        <v>75</v>
      </c>
      <c r="H247" s="179">
        <v>26</v>
      </c>
      <c r="I247" s="179">
        <v>22</v>
      </c>
      <c r="J247" s="179">
        <v>30</v>
      </c>
      <c r="K247" s="179">
        <v>32</v>
      </c>
      <c r="L247" s="179">
        <v>16</v>
      </c>
      <c r="M247" s="179">
        <v>24</v>
      </c>
      <c r="N247" s="179">
        <v>150</v>
      </c>
      <c r="O247" s="109">
        <v>3</v>
      </c>
      <c r="P247" s="100"/>
      <c r="Q247" s="190"/>
      <c r="R247" s="190">
        <f t="shared" si="33"/>
        <v>0</v>
      </c>
      <c r="S247" s="190"/>
      <c r="T247" s="190"/>
      <c r="U247" s="109">
        <f t="shared" si="34"/>
        <v>0</v>
      </c>
      <c r="V247" s="190"/>
      <c r="W247" s="190"/>
      <c r="X247" s="190">
        <f t="shared" si="35"/>
        <v>0</v>
      </c>
      <c r="Y247" s="191"/>
      <c r="Z247" s="192"/>
      <c r="AA247" s="110" t="str">
        <f t="shared" si="36"/>
        <v/>
      </c>
      <c r="AB247" s="109" t="str">
        <f t="shared" si="37"/>
        <v/>
      </c>
      <c r="AC247" s="193" t="str">
        <f t="shared" si="38"/>
        <v xml:space="preserve"> </v>
      </c>
      <c r="AD247" s="194" t="str">
        <f t="shared" si="39"/>
        <v xml:space="preserve"> </v>
      </c>
      <c r="AE247" s="195" t="str">
        <f t="shared" si="40"/>
        <v xml:space="preserve"> </v>
      </c>
      <c r="AF247" s="196"/>
      <c r="AG247" s="106" t="str">
        <f t="shared" si="41"/>
        <v>ok</v>
      </c>
      <c r="AH247" s="196"/>
      <c r="AI247" s="197" t="s">
        <v>277</v>
      </c>
      <c r="AJ247" s="197" t="s">
        <v>276</v>
      </c>
      <c r="AK247" s="198"/>
      <c r="AL247" s="198"/>
      <c r="AM247" s="198" t="s">
        <v>1510</v>
      </c>
      <c r="AN247" s="198" t="s">
        <v>1682</v>
      </c>
      <c r="AO247" s="197" t="s">
        <v>1683</v>
      </c>
      <c r="AP247" s="198" t="s">
        <v>1684</v>
      </c>
      <c r="AQ247" s="198">
        <v>24816320</v>
      </c>
      <c r="AR247" s="198" t="s">
        <v>75</v>
      </c>
      <c r="AS247" s="198" t="s">
        <v>278</v>
      </c>
    </row>
    <row r="248" spans="1:45" ht="22.5" customHeight="1" x14ac:dyDescent="0.25">
      <c r="A248" s="105"/>
      <c r="B248" s="102">
        <v>244</v>
      </c>
      <c r="C248" s="178" t="s">
        <v>2038</v>
      </c>
      <c r="D248" s="111" t="s">
        <v>960</v>
      </c>
      <c r="E248" s="179">
        <v>9</v>
      </c>
      <c r="F248" s="178" t="s">
        <v>1952</v>
      </c>
      <c r="G248" s="178" t="s">
        <v>90</v>
      </c>
      <c r="H248" s="179">
        <v>24</v>
      </c>
      <c r="I248" s="179">
        <v>31</v>
      </c>
      <c r="J248" s="179">
        <v>15</v>
      </c>
      <c r="K248" s="179">
        <v>20</v>
      </c>
      <c r="L248" s="179">
        <v>33</v>
      </c>
      <c r="M248" s="179">
        <v>27</v>
      </c>
      <c r="N248" s="179">
        <v>150</v>
      </c>
      <c r="O248" s="109">
        <v>5</v>
      </c>
      <c r="P248" s="100"/>
      <c r="Q248" s="190"/>
      <c r="R248" s="190">
        <f t="shared" si="33"/>
        <v>0</v>
      </c>
      <c r="S248" s="190"/>
      <c r="T248" s="190"/>
      <c r="U248" s="109">
        <f t="shared" si="34"/>
        <v>0</v>
      </c>
      <c r="V248" s="190"/>
      <c r="W248" s="190"/>
      <c r="X248" s="190">
        <f t="shared" si="35"/>
        <v>0</v>
      </c>
      <c r="Y248" s="191"/>
      <c r="Z248" s="192"/>
      <c r="AA248" s="110" t="str">
        <f t="shared" si="36"/>
        <v/>
      </c>
      <c r="AB248" s="109" t="str">
        <f t="shared" si="37"/>
        <v/>
      </c>
      <c r="AC248" s="193" t="str">
        <f t="shared" si="38"/>
        <v xml:space="preserve"> </v>
      </c>
      <c r="AD248" s="194" t="str">
        <f t="shared" si="39"/>
        <v xml:space="preserve"> </v>
      </c>
      <c r="AE248" s="195" t="str">
        <f t="shared" si="40"/>
        <v xml:space="preserve"> </v>
      </c>
      <c r="AF248" s="196"/>
      <c r="AG248" s="106" t="str">
        <f t="shared" si="41"/>
        <v>ok</v>
      </c>
      <c r="AH248" s="196"/>
      <c r="AI248" s="197" t="s">
        <v>1685</v>
      </c>
      <c r="AJ248" s="197" t="s">
        <v>2038</v>
      </c>
      <c r="AK248" s="198"/>
      <c r="AL248" s="198"/>
      <c r="AM248" s="198" t="s">
        <v>755</v>
      </c>
      <c r="AN248" s="198" t="s">
        <v>1686</v>
      </c>
      <c r="AO248" s="197" t="s">
        <v>1687</v>
      </c>
      <c r="AP248" s="198" t="s">
        <v>1688</v>
      </c>
      <c r="AQ248" s="198">
        <v>22465750</v>
      </c>
      <c r="AR248" s="198" t="s">
        <v>90</v>
      </c>
      <c r="AS248" s="198" t="s">
        <v>446</v>
      </c>
    </row>
    <row r="249" spans="1:45" ht="22.5" customHeight="1" x14ac:dyDescent="0.25">
      <c r="A249" s="111"/>
      <c r="B249" s="102">
        <v>245</v>
      </c>
      <c r="C249" s="178" t="s">
        <v>249</v>
      </c>
      <c r="D249" s="111" t="s">
        <v>960</v>
      </c>
      <c r="E249" s="179">
        <v>13</v>
      </c>
      <c r="F249" s="178" t="s">
        <v>1955</v>
      </c>
      <c r="G249" s="178" t="s">
        <v>90</v>
      </c>
      <c r="H249" s="179">
        <v>49</v>
      </c>
      <c r="I249" s="179">
        <v>47</v>
      </c>
      <c r="J249" s="179">
        <v>59</v>
      </c>
      <c r="K249" s="179">
        <v>39</v>
      </c>
      <c r="L249" s="179">
        <v>50</v>
      </c>
      <c r="M249" s="179">
        <v>44</v>
      </c>
      <c r="N249" s="179">
        <v>288</v>
      </c>
      <c r="O249" s="109">
        <v>5</v>
      </c>
      <c r="P249" s="100"/>
      <c r="Q249" s="190"/>
      <c r="R249" s="190">
        <f t="shared" si="33"/>
        <v>0</v>
      </c>
      <c r="S249" s="190"/>
      <c r="T249" s="190"/>
      <c r="U249" s="109">
        <f t="shared" si="34"/>
        <v>0</v>
      </c>
      <c r="V249" s="190"/>
      <c r="W249" s="190"/>
      <c r="X249" s="190">
        <f t="shared" si="35"/>
        <v>0</v>
      </c>
      <c r="Y249" s="191"/>
      <c r="Z249" s="192"/>
      <c r="AA249" s="110" t="str">
        <f t="shared" si="36"/>
        <v/>
      </c>
      <c r="AB249" s="109" t="str">
        <f t="shared" si="37"/>
        <v/>
      </c>
      <c r="AC249" s="193" t="str">
        <f t="shared" si="38"/>
        <v xml:space="preserve"> </v>
      </c>
      <c r="AD249" s="194" t="str">
        <f t="shared" si="39"/>
        <v xml:space="preserve"> </v>
      </c>
      <c r="AE249" s="195" t="str">
        <f t="shared" si="40"/>
        <v xml:space="preserve"> </v>
      </c>
      <c r="AF249" s="196"/>
      <c r="AG249" s="106" t="str">
        <f t="shared" si="41"/>
        <v>ok</v>
      </c>
      <c r="AH249" s="196"/>
      <c r="AI249" s="197" t="s">
        <v>250</v>
      </c>
      <c r="AJ249" s="197" t="s">
        <v>249</v>
      </c>
      <c r="AK249" s="198"/>
      <c r="AL249" s="198"/>
      <c r="AM249" s="198" t="s">
        <v>251</v>
      </c>
      <c r="AN249" s="198" t="s">
        <v>252</v>
      </c>
      <c r="AO249" s="197" t="s">
        <v>1689</v>
      </c>
      <c r="AP249" s="198" t="s">
        <v>1690</v>
      </c>
      <c r="AQ249" s="198">
        <v>22871698</v>
      </c>
      <c r="AR249" s="198" t="s">
        <v>90</v>
      </c>
      <c r="AS249" s="198" t="s">
        <v>253</v>
      </c>
    </row>
    <row r="250" spans="1:45" ht="22.5" customHeight="1" x14ac:dyDescent="0.25">
      <c r="A250" s="105"/>
      <c r="B250" s="102">
        <v>246</v>
      </c>
      <c r="C250" s="178" t="s">
        <v>381</v>
      </c>
      <c r="D250" s="111" t="s">
        <v>960</v>
      </c>
      <c r="E250" s="179">
        <v>4</v>
      </c>
      <c r="F250" s="178" t="s">
        <v>1952</v>
      </c>
      <c r="G250" s="178" t="s">
        <v>62</v>
      </c>
      <c r="H250" s="179">
        <v>3</v>
      </c>
      <c r="I250" s="179">
        <v>13</v>
      </c>
      <c r="J250" s="179">
        <v>12</v>
      </c>
      <c r="K250" s="179">
        <v>10</v>
      </c>
      <c r="L250" s="179">
        <v>12</v>
      </c>
      <c r="M250" s="179">
        <v>6</v>
      </c>
      <c r="N250" s="179">
        <v>56</v>
      </c>
      <c r="O250" s="109">
        <v>3</v>
      </c>
      <c r="P250" s="100"/>
      <c r="Q250" s="190"/>
      <c r="R250" s="190">
        <f t="shared" si="33"/>
        <v>0</v>
      </c>
      <c r="S250" s="190"/>
      <c r="T250" s="190"/>
      <c r="U250" s="109">
        <f t="shared" si="34"/>
        <v>0</v>
      </c>
      <c r="V250" s="190"/>
      <c r="W250" s="190"/>
      <c r="X250" s="190">
        <f t="shared" si="35"/>
        <v>0</v>
      </c>
      <c r="Y250" s="191"/>
      <c r="Z250" s="192"/>
      <c r="AA250" s="110" t="str">
        <f t="shared" si="36"/>
        <v/>
      </c>
      <c r="AB250" s="109" t="str">
        <f t="shared" si="37"/>
        <v/>
      </c>
      <c r="AC250" s="193" t="str">
        <f t="shared" si="38"/>
        <v xml:space="preserve"> </v>
      </c>
      <c r="AD250" s="194" t="str">
        <f t="shared" si="39"/>
        <v xml:space="preserve"> </v>
      </c>
      <c r="AE250" s="195" t="str">
        <f t="shared" si="40"/>
        <v xml:space="preserve"> </v>
      </c>
      <c r="AF250" s="196"/>
      <c r="AG250" s="106" t="str">
        <f t="shared" si="41"/>
        <v>ok</v>
      </c>
      <c r="AH250" s="196"/>
      <c r="AI250" s="197" t="s">
        <v>382</v>
      </c>
      <c r="AJ250" s="197" t="s">
        <v>381</v>
      </c>
      <c r="AK250" s="198"/>
      <c r="AL250" s="198" t="s">
        <v>53</v>
      </c>
      <c r="AM250" s="198" t="s">
        <v>2125</v>
      </c>
      <c r="AN250" s="198" t="s">
        <v>906</v>
      </c>
      <c r="AO250" s="197" t="s">
        <v>1691</v>
      </c>
      <c r="AP250" s="198" t="s">
        <v>1692</v>
      </c>
      <c r="AQ250" s="198">
        <v>25221812</v>
      </c>
      <c r="AR250" s="198" t="s">
        <v>62</v>
      </c>
      <c r="AS250" s="198" t="s">
        <v>384</v>
      </c>
    </row>
    <row r="251" spans="1:45" ht="22.5" customHeight="1" x14ac:dyDescent="0.25">
      <c r="A251" s="111"/>
      <c r="B251" s="102">
        <v>247</v>
      </c>
      <c r="C251" s="178" t="s">
        <v>2039</v>
      </c>
      <c r="D251" s="111" t="s">
        <v>960</v>
      </c>
      <c r="E251" s="179">
        <v>6</v>
      </c>
      <c r="F251" s="178" t="s">
        <v>1952</v>
      </c>
      <c r="G251" s="178" t="s">
        <v>72</v>
      </c>
      <c r="H251" s="179">
        <v>22</v>
      </c>
      <c r="I251" s="179">
        <v>21</v>
      </c>
      <c r="J251" s="179">
        <v>17</v>
      </c>
      <c r="K251" s="179">
        <v>20</v>
      </c>
      <c r="L251" s="179">
        <v>23</v>
      </c>
      <c r="M251" s="179">
        <v>24</v>
      </c>
      <c r="N251" s="179">
        <v>127</v>
      </c>
      <c r="O251" s="109">
        <v>3</v>
      </c>
      <c r="P251" s="100"/>
      <c r="Q251" s="190"/>
      <c r="R251" s="190">
        <f t="shared" si="33"/>
        <v>0</v>
      </c>
      <c r="S251" s="190"/>
      <c r="T251" s="190"/>
      <c r="U251" s="109">
        <f t="shared" si="34"/>
        <v>0</v>
      </c>
      <c r="V251" s="190"/>
      <c r="W251" s="190"/>
      <c r="X251" s="190">
        <f t="shared" si="35"/>
        <v>0</v>
      </c>
      <c r="Y251" s="191"/>
      <c r="Z251" s="192"/>
      <c r="AA251" s="110" t="str">
        <f t="shared" si="36"/>
        <v/>
      </c>
      <c r="AB251" s="109" t="str">
        <f t="shared" si="37"/>
        <v/>
      </c>
      <c r="AC251" s="193" t="str">
        <f t="shared" si="38"/>
        <v xml:space="preserve"> </v>
      </c>
      <c r="AD251" s="194" t="str">
        <f t="shared" si="39"/>
        <v xml:space="preserve"> </v>
      </c>
      <c r="AE251" s="195" t="str">
        <f t="shared" si="40"/>
        <v xml:space="preserve"> </v>
      </c>
      <c r="AF251" s="196"/>
      <c r="AG251" s="106" t="str">
        <f t="shared" si="41"/>
        <v>ok</v>
      </c>
      <c r="AH251" s="196"/>
      <c r="AI251" s="197" t="s">
        <v>1693</v>
      </c>
      <c r="AJ251" s="197" t="s">
        <v>2039</v>
      </c>
      <c r="AK251" s="198"/>
      <c r="AL251" s="198"/>
      <c r="AM251" s="198" t="s">
        <v>2126</v>
      </c>
      <c r="AN251" s="198" t="s">
        <v>1694</v>
      </c>
      <c r="AO251" s="197" t="s">
        <v>1695</v>
      </c>
      <c r="AP251" s="198" t="s">
        <v>1696</v>
      </c>
      <c r="AQ251" s="198">
        <v>26632544</v>
      </c>
      <c r="AR251" s="198" t="s">
        <v>72</v>
      </c>
      <c r="AS251" s="198" t="s">
        <v>358</v>
      </c>
    </row>
    <row r="252" spans="1:45" ht="22.5" customHeight="1" x14ac:dyDescent="0.25">
      <c r="A252" s="105"/>
      <c r="B252" s="102">
        <v>248</v>
      </c>
      <c r="C252" s="178" t="s">
        <v>2040</v>
      </c>
      <c r="D252" s="111" t="s">
        <v>960</v>
      </c>
      <c r="E252" s="179">
        <v>18</v>
      </c>
      <c r="F252" s="178" t="s">
        <v>1952</v>
      </c>
      <c r="G252" s="178" t="s">
        <v>72</v>
      </c>
      <c r="H252" s="179">
        <v>52</v>
      </c>
      <c r="I252" s="179">
        <v>57</v>
      </c>
      <c r="J252" s="179">
        <v>55</v>
      </c>
      <c r="K252" s="179">
        <v>58</v>
      </c>
      <c r="L252" s="179">
        <v>68</v>
      </c>
      <c r="M252" s="179">
        <v>52</v>
      </c>
      <c r="N252" s="179">
        <v>342</v>
      </c>
      <c r="O252" s="109">
        <v>7</v>
      </c>
      <c r="P252" s="100"/>
      <c r="Q252" s="190"/>
      <c r="R252" s="190">
        <f t="shared" si="33"/>
        <v>0</v>
      </c>
      <c r="S252" s="190"/>
      <c r="T252" s="190"/>
      <c r="U252" s="109">
        <f t="shared" si="34"/>
        <v>0</v>
      </c>
      <c r="V252" s="190"/>
      <c r="W252" s="190"/>
      <c r="X252" s="190">
        <f t="shared" si="35"/>
        <v>0</v>
      </c>
      <c r="Y252" s="191"/>
      <c r="Z252" s="192"/>
      <c r="AA252" s="110" t="str">
        <f t="shared" si="36"/>
        <v/>
      </c>
      <c r="AB252" s="109" t="str">
        <f t="shared" si="37"/>
        <v/>
      </c>
      <c r="AC252" s="193" t="str">
        <f t="shared" si="38"/>
        <v xml:space="preserve"> </v>
      </c>
      <c r="AD252" s="194" t="str">
        <f t="shared" si="39"/>
        <v xml:space="preserve"> </v>
      </c>
      <c r="AE252" s="195" t="str">
        <f t="shared" si="40"/>
        <v xml:space="preserve"> </v>
      </c>
      <c r="AF252" s="196"/>
      <c r="AG252" s="106" t="str">
        <f t="shared" si="41"/>
        <v>ok</v>
      </c>
      <c r="AH252" s="196"/>
      <c r="AI252" s="197" t="s">
        <v>1697</v>
      </c>
      <c r="AJ252" s="197" t="s">
        <v>2040</v>
      </c>
      <c r="AK252" s="198"/>
      <c r="AL252" s="198" t="s">
        <v>53</v>
      </c>
      <c r="AM252" s="198" t="s">
        <v>2127</v>
      </c>
      <c r="AN252" s="198" t="s">
        <v>1698</v>
      </c>
      <c r="AO252" s="197" t="s">
        <v>1699</v>
      </c>
      <c r="AP252" s="198" t="s">
        <v>1700</v>
      </c>
      <c r="AQ252" s="198">
        <v>26322619</v>
      </c>
      <c r="AR252" s="198" t="s">
        <v>72</v>
      </c>
      <c r="AS252" s="198" t="s">
        <v>95</v>
      </c>
    </row>
    <row r="253" spans="1:45" ht="22.5" customHeight="1" x14ac:dyDescent="0.25">
      <c r="A253" s="111"/>
      <c r="B253" s="102">
        <v>249</v>
      </c>
      <c r="C253" s="178" t="s">
        <v>2041</v>
      </c>
      <c r="D253" s="111" t="s">
        <v>960</v>
      </c>
      <c r="E253" s="179">
        <v>2</v>
      </c>
      <c r="F253" s="178" t="s">
        <v>1952</v>
      </c>
      <c r="G253" s="178" t="s">
        <v>72</v>
      </c>
      <c r="H253" s="179">
        <v>3</v>
      </c>
      <c r="I253" s="179">
        <v>1</v>
      </c>
      <c r="J253" s="179">
        <v>4</v>
      </c>
      <c r="K253" s="179">
        <v>2</v>
      </c>
      <c r="L253" s="179">
        <v>1</v>
      </c>
      <c r="M253" s="179">
        <v>3</v>
      </c>
      <c r="N253" s="179">
        <v>14</v>
      </c>
      <c r="O253" s="109">
        <v>3</v>
      </c>
      <c r="P253" s="100"/>
      <c r="Q253" s="190"/>
      <c r="R253" s="190">
        <f t="shared" si="33"/>
        <v>0</v>
      </c>
      <c r="S253" s="190"/>
      <c r="T253" s="190"/>
      <c r="U253" s="109">
        <f t="shared" si="34"/>
        <v>0</v>
      </c>
      <c r="V253" s="190"/>
      <c r="W253" s="190"/>
      <c r="X253" s="190">
        <f t="shared" si="35"/>
        <v>0</v>
      </c>
      <c r="Y253" s="191"/>
      <c r="Z253" s="192"/>
      <c r="AA253" s="110" t="str">
        <f t="shared" si="36"/>
        <v/>
      </c>
      <c r="AB253" s="109" t="str">
        <f t="shared" si="37"/>
        <v/>
      </c>
      <c r="AC253" s="193" t="str">
        <f t="shared" si="38"/>
        <v xml:space="preserve"> </v>
      </c>
      <c r="AD253" s="194" t="str">
        <f t="shared" si="39"/>
        <v xml:space="preserve"> </v>
      </c>
      <c r="AE253" s="195" t="str">
        <f t="shared" si="40"/>
        <v xml:space="preserve"> </v>
      </c>
      <c r="AF253" s="196"/>
      <c r="AG253" s="106" t="s">
        <v>2066</v>
      </c>
      <c r="AH253" s="196"/>
      <c r="AI253" s="197" t="s">
        <v>1701</v>
      </c>
      <c r="AJ253" s="197" t="s">
        <v>2041</v>
      </c>
      <c r="AK253" s="198"/>
      <c r="AL253" s="198" t="s">
        <v>53</v>
      </c>
      <c r="AM253" s="198" t="s">
        <v>2128</v>
      </c>
      <c r="AN253" s="198" t="s">
        <v>1702</v>
      </c>
      <c r="AO253" s="197" t="s">
        <v>1703</v>
      </c>
      <c r="AP253" s="198" t="s">
        <v>1704</v>
      </c>
      <c r="AQ253" s="198">
        <v>26342660</v>
      </c>
      <c r="AR253" s="198" t="s">
        <v>72</v>
      </c>
      <c r="AS253" s="198" t="s">
        <v>851</v>
      </c>
    </row>
    <row r="254" spans="1:45" ht="22.5" customHeight="1" x14ac:dyDescent="0.25">
      <c r="A254" s="105"/>
      <c r="B254" s="102">
        <v>250</v>
      </c>
      <c r="C254" s="178" t="s">
        <v>809</v>
      </c>
      <c r="D254" s="111" t="s">
        <v>960</v>
      </c>
      <c r="E254" s="179">
        <v>3</v>
      </c>
      <c r="F254" s="178" t="s">
        <v>1952</v>
      </c>
      <c r="G254" s="178" t="s">
        <v>90</v>
      </c>
      <c r="H254" s="179">
        <v>12</v>
      </c>
      <c r="I254" s="179">
        <v>4</v>
      </c>
      <c r="J254" s="179">
        <v>5</v>
      </c>
      <c r="K254" s="179">
        <v>2</v>
      </c>
      <c r="L254" s="179">
        <v>5</v>
      </c>
      <c r="M254" s="179">
        <v>2</v>
      </c>
      <c r="N254" s="179">
        <v>30</v>
      </c>
      <c r="O254" s="109">
        <v>3</v>
      </c>
      <c r="P254" s="100"/>
      <c r="Q254" s="190"/>
      <c r="R254" s="190">
        <f t="shared" si="33"/>
        <v>0</v>
      </c>
      <c r="S254" s="190"/>
      <c r="T254" s="190"/>
      <c r="U254" s="109">
        <f t="shared" si="34"/>
        <v>0</v>
      </c>
      <c r="V254" s="190"/>
      <c r="W254" s="190"/>
      <c r="X254" s="190">
        <f t="shared" si="35"/>
        <v>0</v>
      </c>
      <c r="Y254" s="191"/>
      <c r="Z254" s="192"/>
      <c r="AA254" s="110" t="str">
        <f t="shared" si="36"/>
        <v/>
      </c>
      <c r="AB254" s="109" t="str">
        <f t="shared" si="37"/>
        <v/>
      </c>
      <c r="AC254" s="193" t="str">
        <f t="shared" si="38"/>
        <v xml:space="preserve"> </v>
      </c>
      <c r="AD254" s="194" t="str">
        <f t="shared" si="39"/>
        <v xml:space="preserve"> </v>
      </c>
      <c r="AE254" s="195" t="str">
        <f t="shared" si="40"/>
        <v xml:space="preserve"> </v>
      </c>
      <c r="AF254" s="196"/>
      <c r="AG254" s="106" t="str">
        <f t="shared" si="41"/>
        <v>ok</v>
      </c>
      <c r="AH254" s="196"/>
      <c r="AI254" s="197" t="s">
        <v>810</v>
      </c>
      <c r="AJ254" s="197" t="s">
        <v>809</v>
      </c>
      <c r="AK254" s="198"/>
      <c r="AL254" s="198" t="s">
        <v>53</v>
      </c>
      <c r="AM254" s="198" t="s">
        <v>2129</v>
      </c>
      <c r="AN254" s="198" t="s">
        <v>811</v>
      </c>
      <c r="AO254" s="197" t="s">
        <v>1705</v>
      </c>
      <c r="AP254" s="198" t="s">
        <v>1706</v>
      </c>
      <c r="AQ254" s="198">
        <v>22524884</v>
      </c>
      <c r="AR254" s="198" t="s">
        <v>90</v>
      </c>
      <c r="AS254" s="198" t="s">
        <v>812</v>
      </c>
    </row>
    <row r="255" spans="1:45" ht="22.5" customHeight="1" x14ac:dyDescent="0.25">
      <c r="A255" s="111"/>
      <c r="B255" s="102">
        <v>251</v>
      </c>
      <c r="C255" s="178" t="s">
        <v>2042</v>
      </c>
      <c r="D255" s="111" t="s">
        <v>960</v>
      </c>
      <c r="E255" s="179">
        <v>12</v>
      </c>
      <c r="F255" s="178" t="s">
        <v>1952</v>
      </c>
      <c r="G255" s="178" t="s">
        <v>62</v>
      </c>
      <c r="H255" s="179">
        <v>44</v>
      </c>
      <c r="I255" s="179">
        <v>38</v>
      </c>
      <c r="J255" s="179">
        <v>42</v>
      </c>
      <c r="K255" s="179">
        <v>35</v>
      </c>
      <c r="L255" s="179">
        <v>35</v>
      </c>
      <c r="M255" s="179">
        <v>37</v>
      </c>
      <c r="N255" s="179">
        <v>231</v>
      </c>
      <c r="O255" s="109">
        <v>5</v>
      </c>
      <c r="P255" s="100"/>
      <c r="Q255" s="190"/>
      <c r="R255" s="190">
        <f t="shared" si="33"/>
        <v>0</v>
      </c>
      <c r="S255" s="190"/>
      <c r="T255" s="190"/>
      <c r="U255" s="109">
        <f t="shared" si="34"/>
        <v>0</v>
      </c>
      <c r="V255" s="190"/>
      <c r="W255" s="190"/>
      <c r="X255" s="190">
        <f t="shared" si="35"/>
        <v>0</v>
      </c>
      <c r="Y255" s="191"/>
      <c r="Z255" s="192"/>
      <c r="AA255" s="110" t="str">
        <f t="shared" si="36"/>
        <v/>
      </c>
      <c r="AB255" s="109" t="str">
        <f t="shared" si="37"/>
        <v/>
      </c>
      <c r="AC255" s="193" t="str">
        <f t="shared" si="38"/>
        <v xml:space="preserve"> </v>
      </c>
      <c r="AD255" s="194" t="str">
        <f t="shared" si="39"/>
        <v xml:space="preserve"> </v>
      </c>
      <c r="AE255" s="195" t="str">
        <f t="shared" si="40"/>
        <v xml:space="preserve"> </v>
      </c>
      <c r="AF255" s="196"/>
      <c r="AG255" s="106" t="str">
        <f t="shared" si="41"/>
        <v>ok</v>
      </c>
      <c r="AH255" s="196"/>
      <c r="AI255" s="197" t="s">
        <v>1707</v>
      </c>
      <c r="AJ255" s="197" t="s">
        <v>2042</v>
      </c>
      <c r="AK255" s="198"/>
      <c r="AL255" s="198" t="s">
        <v>53</v>
      </c>
      <c r="AM255" s="198" t="s">
        <v>1708</v>
      </c>
      <c r="AN255" s="198" t="s">
        <v>1709</v>
      </c>
      <c r="AO255" s="197" t="s">
        <v>651</v>
      </c>
      <c r="AP255" s="198" t="s">
        <v>1710</v>
      </c>
      <c r="AQ255" s="198">
        <v>25311925</v>
      </c>
      <c r="AR255" s="198" t="s">
        <v>62</v>
      </c>
      <c r="AS255" s="198" t="s">
        <v>652</v>
      </c>
    </row>
    <row r="256" spans="1:45" ht="22.5" customHeight="1" x14ac:dyDescent="0.25">
      <c r="A256" s="105"/>
      <c r="B256" s="102">
        <v>252</v>
      </c>
      <c r="C256" s="178" t="s">
        <v>504</v>
      </c>
      <c r="D256" s="111" t="s">
        <v>960</v>
      </c>
      <c r="E256" s="179">
        <v>19</v>
      </c>
      <c r="F256" s="178" t="s">
        <v>1952</v>
      </c>
      <c r="G256" s="178" t="s">
        <v>62</v>
      </c>
      <c r="H256" s="179">
        <v>82</v>
      </c>
      <c r="I256" s="179">
        <v>66</v>
      </c>
      <c r="J256" s="179">
        <v>67</v>
      </c>
      <c r="K256" s="179">
        <v>59</v>
      </c>
      <c r="L256" s="179">
        <v>74</v>
      </c>
      <c r="M256" s="179">
        <v>54</v>
      </c>
      <c r="N256" s="179">
        <v>402</v>
      </c>
      <c r="O256" s="109">
        <v>7</v>
      </c>
      <c r="P256" s="100"/>
      <c r="Q256" s="190"/>
      <c r="R256" s="190">
        <f t="shared" si="33"/>
        <v>0</v>
      </c>
      <c r="S256" s="190"/>
      <c r="T256" s="190"/>
      <c r="U256" s="109">
        <f t="shared" si="34"/>
        <v>0</v>
      </c>
      <c r="V256" s="190"/>
      <c r="W256" s="190"/>
      <c r="X256" s="190">
        <f t="shared" si="35"/>
        <v>0</v>
      </c>
      <c r="Y256" s="191"/>
      <c r="Z256" s="192"/>
      <c r="AA256" s="110" t="str">
        <f t="shared" si="36"/>
        <v/>
      </c>
      <c r="AB256" s="109" t="str">
        <f t="shared" si="37"/>
        <v/>
      </c>
      <c r="AC256" s="193" t="str">
        <f t="shared" si="38"/>
        <v xml:space="preserve"> </v>
      </c>
      <c r="AD256" s="194" t="str">
        <f t="shared" si="39"/>
        <v xml:space="preserve"> </v>
      </c>
      <c r="AE256" s="195" t="str">
        <f t="shared" si="40"/>
        <v xml:space="preserve"> </v>
      </c>
      <c r="AF256" s="196"/>
      <c r="AG256" s="106" t="s">
        <v>2066</v>
      </c>
      <c r="AH256" s="196"/>
      <c r="AI256" s="197" t="s">
        <v>505</v>
      </c>
      <c r="AJ256" s="197" t="s">
        <v>504</v>
      </c>
      <c r="AK256" s="198"/>
      <c r="AL256" s="198"/>
      <c r="AM256" s="198" t="s">
        <v>371</v>
      </c>
      <c r="AN256" s="198" t="s">
        <v>1711</v>
      </c>
      <c r="AO256" s="197" t="s">
        <v>1712</v>
      </c>
      <c r="AP256" s="198" t="s">
        <v>1713</v>
      </c>
      <c r="AQ256" s="198">
        <v>25315392</v>
      </c>
      <c r="AR256" s="198" t="s">
        <v>62</v>
      </c>
      <c r="AS256" s="198" t="s">
        <v>507</v>
      </c>
    </row>
    <row r="257" spans="1:45" ht="22.5" customHeight="1" x14ac:dyDescent="0.25">
      <c r="A257" s="111"/>
      <c r="B257" s="102">
        <v>253</v>
      </c>
      <c r="C257" s="178" t="s">
        <v>2043</v>
      </c>
      <c r="D257" s="111" t="s">
        <v>960</v>
      </c>
      <c r="E257" s="179">
        <v>6</v>
      </c>
      <c r="F257" s="178" t="s">
        <v>1955</v>
      </c>
      <c r="G257" s="178" t="s">
        <v>75</v>
      </c>
      <c r="H257" s="179">
        <v>0</v>
      </c>
      <c r="I257" s="179">
        <v>0</v>
      </c>
      <c r="J257" s="179">
        <v>0</v>
      </c>
      <c r="K257" s="179">
        <v>29</v>
      </c>
      <c r="L257" s="179">
        <v>44</v>
      </c>
      <c r="M257" s="179">
        <v>41</v>
      </c>
      <c r="N257" s="179">
        <v>114</v>
      </c>
      <c r="O257" s="109">
        <v>5</v>
      </c>
      <c r="P257" s="100"/>
      <c r="Q257" s="190"/>
      <c r="R257" s="190">
        <f t="shared" si="33"/>
        <v>0</v>
      </c>
      <c r="S257" s="190"/>
      <c r="T257" s="190"/>
      <c r="U257" s="109">
        <f t="shared" si="34"/>
        <v>0</v>
      </c>
      <c r="V257" s="190"/>
      <c r="W257" s="190"/>
      <c r="X257" s="190">
        <f t="shared" si="35"/>
        <v>0</v>
      </c>
      <c r="Y257" s="191"/>
      <c r="Z257" s="192"/>
      <c r="AA257" s="110" t="str">
        <f t="shared" si="36"/>
        <v/>
      </c>
      <c r="AB257" s="109" t="str">
        <f t="shared" si="37"/>
        <v/>
      </c>
      <c r="AC257" s="193" t="str">
        <f t="shared" si="38"/>
        <v xml:space="preserve"> </v>
      </c>
      <c r="AD257" s="194" t="str">
        <f t="shared" si="39"/>
        <v xml:space="preserve"> </v>
      </c>
      <c r="AE257" s="195" t="str">
        <f t="shared" si="40"/>
        <v xml:space="preserve"> </v>
      </c>
      <c r="AF257" s="196"/>
      <c r="AG257" s="106" t="str">
        <f t="shared" si="41"/>
        <v>ok</v>
      </c>
      <c r="AH257" s="196"/>
      <c r="AI257" s="197" t="s">
        <v>199</v>
      </c>
      <c r="AJ257" s="197" t="s">
        <v>2043</v>
      </c>
      <c r="AK257" s="198"/>
      <c r="AL257" s="198"/>
      <c r="AM257" s="198" t="s">
        <v>1892</v>
      </c>
      <c r="AN257" s="198" t="s">
        <v>200</v>
      </c>
      <c r="AO257" s="197" t="s">
        <v>1714</v>
      </c>
      <c r="AP257" s="198" t="s">
        <v>1715</v>
      </c>
      <c r="AQ257" s="198">
        <v>24812341</v>
      </c>
      <c r="AR257" s="198" t="s">
        <v>75</v>
      </c>
      <c r="AS257" s="198" t="s">
        <v>201</v>
      </c>
    </row>
    <row r="258" spans="1:45" ht="22.5" customHeight="1" x14ac:dyDescent="0.25">
      <c r="A258" s="105"/>
      <c r="B258" s="102">
        <v>254</v>
      </c>
      <c r="C258" s="178" t="s">
        <v>208</v>
      </c>
      <c r="D258" s="111" t="s">
        <v>960</v>
      </c>
      <c r="E258" s="179">
        <v>7</v>
      </c>
      <c r="F258" s="178" t="s">
        <v>1952</v>
      </c>
      <c r="G258" s="178" t="s">
        <v>75</v>
      </c>
      <c r="H258" s="179">
        <v>25</v>
      </c>
      <c r="I258" s="179">
        <v>23</v>
      </c>
      <c r="J258" s="179">
        <v>24</v>
      </c>
      <c r="K258" s="179">
        <v>21</v>
      </c>
      <c r="L258" s="179">
        <v>21</v>
      </c>
      <c r="M258" s="179">
        <v>27</v>
      </c>
      <c r="N258" s="179">
        <v>141</v>
      </c>
      <c r="O258" s="109">
        <v>3</v>
      </c>
      <c r="P258" s="100"/>
      <c r="Q258" s="190"/>
      <c r="R258" s="190">
        <f t="shared" si="33"/>
        <v>0</v>
      </c>
      <c r="S258" s="190"/>
      <c r="T258" s="190"/>
      <c r="U258" s="109">
        <f t="shared" si="34"/>
        <v>0</v>
      </c>
      <c r="V258" s="190"/>
      <c r="W258" s="190"/>
      <c r="X258" s="190">
        <f t="shared" si="35"/>
        <v>0</v>
      </c>
      <c r="Y258" s="191"/>
      <c r="Z258" s="192"/>
      <c r="AA258" s="110" t="str">
        <f t="shared" si="36"/>
        <v/>
      </c>
      <c r="AB258" s="109" t="str">
        <f t="shared" si="37"/>
        <v/>
      </c>
      <c r="AC258" s="193" t="str">
        <f t="shared" si="38"/>
        <v xml:space="preserve"> </v>
      </c>
      <c r="AD258" s="194" t="str">
        <f t="shared" si="39"/>
        <v xml:space="preserve"> </v>
      </c>
      <c r="AE258" s="195" t="str">
        <f t="shared" si="40"/>
        <v xml:space="preserve"> </v>
      </c>
      <c r="AF258" s="196"/>
      <c r="AG258" s="106" t="str">
        <f t="shared" si="41"/>
        <v>ok</v>
      </c>
      <c r="AH258" s="196"/>
      <c r="AI258" s="197" t="s">
        <v>209</v>
      </c>
      <c r="AJ258" s="197" t="s">
        <v>208</v>
      </c>
      <c r="AK258" s="198"/>
      <c r="AL258" s="198"/>
      <c r="AM258" s="198" t="s">
        <v>1143</v>
      </c>
      <c r="AN258" s="198" t="s">
        <v>1717</v>
      </c>
      <c r="AO258" s="197" t="s">
        <v>1718</v>
      </c>
      <c r="AP258" s="198" t="s">
        <v>1719</v>
      </c>
      <c r="AQ258" s="198">
        <v>24645928</v>
      </c>
      <c r="AR258" s="198" t="s">
        <v>75</v>
      </c>
      <c r="AS258" s="198" t="s">
        <v>210</v>
      </c>
    </row>
    <row r="259" spans="1:45" ht="22.5" customHeight="1" x14ac:dyDescent="0.25">
      <c r="A259" s="111"/>
      <c r="B259" s="102">
        <v>255</v>
      </c>
      <c r="C259" s="185" t="s">
        <v>583</v>
      </c>
      <c r="D259" s="111" t="s">
        <v>960</v>
      </c>
      <c r="E259" s="179">
        <v>6</v>
      </c>
      <c r="F259" s="178" t="s">
        <v>1952</v>
      </c>
      <c r="G259" s="178" t="s">
        <v>75</v>
      </c>
      <c r="H259" s="179">
        <v>7</v>
      </c>
      <c r="I259" s="179">
        <v>14</v>
      </c>
      <c r="J259" s="179">
        <v>8</v>
      </c>
      <c r="K259" s="179">
        <v>17</v>
      </c>
      <c r="L259" s="179">
        <v>14</v>
      </c>
      <c r="M259" s="179">
        <v>13</v>
      </c>
      <c r="N259" s="179">
        <v>73</v>
      </c>
      <c r="O259" s="109">
        <v>3</v>
      </c>
      <c r="P259" s="100"/>
      <c r="Q259" s="190"/>
      <c r="R259" s="190">
        <f t="shared" si="33"/>
        <v>0</v>
      </c>
      <c r="S259" s="190"/>
      <c r="T259" s="190"/>
      <c r="U259" s="109">
        <f t="shared" si="34"/>
        <v>0</v>
      </c>
      <c r="V259" s="190"/>
      <c r="W259" s="190"/>
      <c r="X259" s="190">
        <f t="shared" si="35"/>
        <v>0</v>
      </c>
      <c r="Y259" s="191"/>
      <c r="Z259" s="192"/>
      <c r="AA259" s="110" t="str">
        <f t="shared" si="36"/>
        <v/>
      </c>
      <c r="AB259" s="109" t="str">
        <f t="shared" si="37"/>
        <v/>
      </c>
      <c r="AC259" s="193" t="str">
        <f t="shared" si="38"/>
        <v xml:space="preserve"> </v>
      </c>
      <c r="AD259" s="194" t="str">
        <f t="shared" si="39"/>
        <v xml:space="preserve"> </v>
      </c>
      <c r="AE259" s="195" t="str">
        <f t="shared" si="40"/>
        <v xml:space="preserve"> </v>
      </c>
      <c r="AF259" s="196"/>
      <c r="AG259" s="106" t="str">
        <f t="shared" si="41"/>
        <v>ok</v>
      </c>
      <c r="AH259" s="196"/>
      <c r="AI259" s="197" t="s">
        <v>584</v>
      </c>
      <c r="AJ259" s="197" t="s">
        <v>583</v>
      </c>
      <c r="AK259" s="198"/>
      <c r="AL259" s="198" t="s">
        <v>53</v>
      </c>
      <c r="AM259" s="198" t="s">
        <v>1893</v>
      </c>
      <c r="AN259" s="198" t="s">
        <v>1720</v>
      </c>
      <c r="AO259" s="197" t="s">
        <v>1721</v>
      </c>
      <c r="AP259" s="198" t="s">
        <v>1722</v>
      </c>
      <c r="AQ259" s="198">
        <v>22533570</v>
      </c>
      <c r="AR259" s="198" t="s">
        <v>75</v>
      </c>
      <c r="AS259" s="198" t="s">
        <v>585</v>
      </c>
    </row>
    <row r="260" spans="1:45" ht="22.5" customHeight="1" x14ac:dyDescent="0.25">
      <c r="A260" s="105"/>
      <c r="B260" s="102">
        <v>256</v>
      </c>
      <c r="C260" s="178" t="s">
        <v>653</v>
      </c>
      <c r="D260" s="111" t="s">
        <v>960</v>
      </c>
      <c r="E260" s="179">
        <v>8</v>
      </c>
      <c r="F260" s="178" t="s">
        <v>1952</v>
      </c>
      <c r="G260" s="178" t="s">
        <v>62</v>
      </c>
      <c r="H260" s="179">
        <v>29</v>
      </c>
      <c r="I260" s="179">
        <v>13</v>
      </c>
      <c r="J260" s="179">
        <v>32</v>
      </c>
      <c r="K260" s="179">
        <v>25</v>
      </c>
      <c r="L260" s="179">
        <v>25</v>
      </c>
      <c r="M260" s="179">
        <v>24</v>
      </c>
      <c r="N260" s="179">
        <v>148</v>
      </c>
      <c r="O260" s="109">
        <v>3</v>
      </c>
      <c r="P260" s="100"/>
      <c r="Q260" s="190"/>
      <c r="R260" s="190">
        <f t="shared" si="33"/>
        <v>0</v>
      </c>
      <c r="S260" s="190"/>
      <c r="T260" s="190"/>
      <c r="U260" s="109">
        <f t="shared" si="34"/>
        <v>0</v>
      </c>
      <c r="V260" s="190"/>
      <c r="W260" s="190"/>
      <c r="X260" s="190">
        <f t="shared" si="35"/>
        <v>0</v>
      </c>
      <c r="Y260" s="191"/>
      <c r="Z260" s="192"/>
      <c r="AA260" s="110" t="str">
        <f t="shared" si="36"/>
        <v/>
      </c>
      <c r="AB260" s="109" t="str">
        <f t="shared" si="37"/>
        <v/>
      </c>
      <c r="AC260" s="193" t="str">
        <f t="shared" si="38"/>
        <v xml:space="preserve"> </v>
      </c>
      <c r="AD260" s="194" t="str">
        <f t="shared" si="39"/>
        <v xml:space="preserve"> </v>
      </c>
      <c r="AE260" s="195" t="str">
        <f t="shared" si="40"/>
        <v xml:space="preserve"> </v>
      </c>
      <c r="AF260" s="196"/>
      <c r="AG260" s="106" t="str">
        <f t="shared" si="41"/>
        <v>ok</v>
      </c>
      <c r="AH260" s="196"/>
      <c r="AI260" s="197" t="s">
        <v>654</v>
      </c>
      <c r="AJ260" s="197" t="s">
        <v>653</v>
      </c>
      <c r="AK260" s="198"/>
      <c r="AL260" s="198" t="s">
        <v>53</v>
      </c>
      <c r="AM260" s="198" t="s">
        <v>61</v>
      </c>
      <c r="AN260" s="198" t="s">
        <v>655</v>
      </c>
      <c r="AO260" s="197" t="s">
        <v>1724</v>
      </c>
      <c r="AP260" s="198" t="s">
        <v>1725</v>
      </c>
      <c r="AQ260" s="198">
        <v>25812410</v>
      </c>
      <c r="AR260" s="198" t="s">
        <v>62</v>
      </c>
      <c r="AS260" s="198" t="s">
        <v>656</v>
      </c>
    </row>
    <row r="261" spans="1:45" ht="22.5" customHeight="1" x14ac:dyDescent="0.25">
      <c r="A261" s="111"/>
      <c r="B261" s="102">
        <v>257</v>
      </c>
      <c r="C261" s="178" t="s">
        <v>2044</v>
      </c>
      <c r="D261" s="111" t="s">
        <v>960</v>
      </c>
      <c r="E261" s="179">
        <v>3</v>
      </c>
      <c r="F261" s="178" t="s">
        <v>1952</v>
      </c>
      <c r="G261" s="178" t="s">
        <v>72</v>
      </c>
      <c r="H261" s="179">
        <v>9</v>
      </c>
      <c r="I261" s="179">
        <v>3</v>
      </c>
      <c r="J261" s="179">
        <v>7</v>
      </c>
      <c r="K261" s="179">
        <v>4</v>
      </c>
      <c r="L261" s="179">
        <v>10</v>
      </c>
      <c r="M261" s="179">
        <v>3</v>
      </c>
      <c r="N261" s="179">
        <v>36</v>
      </c>
      <c r="O261" s="109">
        <v>3</v>
      </c>
      <c r="P261" s="100"/>
      <c r="Q261" s="190"/>
      <c r="R261" s="190">
        <f t="shared" si="33"/>
        <v>0</v>
      </c>
      <c r="S261" s="190"/>
      <c r="T261" s="190"/>
      <c r="U261" s="109">
        <f t="shared" si="34"/>
        <v>0</v>
      </c>
      <c r="V261" s="190"/>
      <c r="W261" s="190"/>
      <c r="X261" s="190">
        <f t="shared" si="35"/>
        <v>0</v>
      </c>
      <c r="Y261" s="191"/>
      <c r="Z261" s="192"/>
      <c r="AA261" s="110" t="str">
        <f t="shared" si="36"/>
        <v/>
      </c>
      <c r="AB261" s="109" t="str">
        <f t="shared" si="37"/>
        <v/>
      </c>
      <c r="AC261" s="193" t="str">
        <f t="shared" si="38"/>
        <v xml:space="preserve"> </v>
      </c>
      <c r="AD261" s="194" t="str">
        <f t="shared" si="39"/>
        <v xml:space="preserve"> </v>
      </c>
      <c r="AE261" s="195" t="str">
        <f t="shared" si="40"/>
        <v xml:space="preserve"> </v>
      </c>
      <c r="AF261" s="196"/>
      <c r="AG261" s="106" t="str">
        <f t="shared" si="41"/>
        <v>ok</v>
      </c>
      <c r="AH261" s="196"/>
      <c r="AI261" s="197" t="s">
        <v>1726</v>
      </c>
      <c r="AJ261" s="197" t="s">
        <v>2044</v>
      </c>
      <c r="AK261" s="198"/>
      <c r="AL261" s="198" t="s">
        <v>53</v>
      </c>
      <c r="AM261" s="198" t="s">
        <v>2130</v>
      </c>
      <c r="AN261" s="198" t="s">
        <v>1727</v>
      </c>
      <c r="AO261" s="197" t="s">
        <v>215</v>
      </c>
      <c r="AP261" s="198" t="s">
        <v>1728</v>
      </c>
      <c r="AQ261" s="198">
        <v>26522640</v>
      </c>
      <c r="AR261" s="198" t="s">
        <v>72</v>
      </c>
      <c r="AS261" s="198" t="s">
        <v>216</v>
      </c>
    </row>
    <row r="262" spans="1:45" ht="22.5" customHeight="1" x14ac:dyDescent="0.25">
      <c r="A262" s="105"/>
      <c r="B262" s="102">
        <v>258</v>
      </c>
      <c r="C262" s="178" t="s">
        <v>2045</v>
      </c>
      <c r="D262" s="111" t="s">
        <v>960</v>
      </c>
      <c r="E262" s="179">
        <v>2</v>
      </c>
      <c r="F262" s="178" t="s">
        <v>2046</v>
      </c>
      <c r="G262" s="178" t="s">
        <v>272</v>
      </c>
      <c r="H262" s="179">
        <v>2</v>
      </c>
      <c r="I262" s="179">
        <v>4</v>
      </c>
      <c r="J262" s="179">
        <v>3</v>
      </c>
      <c r="K262" s="179">
        <v>2</v>
      </c>
      <c r="L262" s="179">
        <v>1</v>
      </c>
      <c r="M262" s="179">
        <v>3</v>
      </c>
      <c r="N262" s="179">
        <v>15</v>
      </c>
      <c r="O262" s="109">
        <v>3</v>
      </c>
      <c r="P262" s="100"/>
      <c r="Q262" s="190"/>
      <c r="R262" s="190">
        <f t="shared" ref="R262:R298" si="42">+P262+Q262</f>
        <v>0</v>
      </c>
      <c r="S262" s="190"/>
      <c r="T262" s="190"/>
      <c r="U262" s="109">
        <f t="shared" ref="U262:U298" si="43">+S262+T262</f>
        <v>0</v>
      </c>
      <c r="V262" s="190"/>
      <c r="W262" s="190"/>
      <c r="X262" s="190">
        <f t="shared" ref="X262:X298" si="44">+V262+W262</f>
        <v>0</v>
      </c>
      <c r="Y262" s="191"/>
      <c r="Z262" s="192"/>
      <c r="AA262" s="110" t="str">
        <f t="shared" ref="AA262:AA298" si="45">IF(R262&gt;O262, +CONCATENATE("+",(+R262-O262)),"")</f>
        <v/>
      </c>
      <c r="AB262" s="109" t="str">
        <f t="shared" ref="AB262:AB298" si="46">IF(X262&lt;(O262+1),"",+X262-O262)</f>
        <v/>
      </c>
      <c r="AC262" s="193" t="str">
        <f t="shared" ref="AC262:AC298" si="47">IF(V262&gt;=(+P262+S262)," ",P262+S262-V262)</f>
        <v xml:space="preserve"> </v>
      </c>
      <c r="AD262" s="194" t="str">
        <f t="shared" ref="AD262:AD298" si="48">IF(W262&gt;=(+Q262+T262)," ",Q262+T262-W262)</f>
        <v xml:space="preserve"> </v>
      </c>
      <c r="AE262" s="195" t="str">
        <f t="shared" ref="AE262:AE298" si="49">IF(X262&gt;=(+R262+U262)," ",R262+U262-X262)</f>
        <v xml:space="preserve"> </v>
      </c>
      <c r="AF262" s="196"/>
      <c r="AG262" s="106" t="str">
        <f t="shared" si="41"/>
        <v>ok</v>
      </c>
      <c r="AH262" s="196"/>
      <c r="AI262" s="197" t="s">
        <v>1729</v>
      </c>
      <c r="AJ262" s="197" t="s">
        <v>2045</v>
      </c>
      <c r="AK262" s="198"/>
      <c r="AL262" s="198" t="s">
        <v>53</v>
      </c>
      <c r="AM262" s="198" t="s">
        <v>1894</v>
      </c>
      <c r="AN262" s="198">
        <v>0</v>
      </c>
      <c r="AO262" s="197" t="s">
        <v>535</v>
      </c>
      <c r="AP262" s="198" t="s">
        <v>1895</v>
      </c>
      <c r="AQ262" s="198">
        <v>0</v>
      </c>
      <c r="AR262" s="198" t="s">
        <v>272</v>
      </c>
      <c r="AS262" s="198" t="s">
        <v>536</v>
      </c>
    </row>
    <row r="263" spans="1:45" ht="22.5" customHeight="1" x14ac:dyDescent="0.25">
      <c r="A263" s="111"/>
      <c r="B263" s="102">
        <v>259</v>
      </c>
      <c r="C263" s="178" t="s">
        <v>813</v>
      </c>
      <c r="D263" s="111" t="s">
        <v>960</v>
      </c>
      <c r="E263" s="179">
        <v>3</v>
      </c>
      <c r="F263" s="178" t="s">
        <v>1952</v>
      </c>
      <c r="G263" s="178" t="s">
        <v>90</v>
      </c>
      <c r="H263" s="179">
        <v>4</v>
      </c>
      <c r="I263" s="179">
        <v>10</v>
      </c>
      <c r="J263" s="179">
        <v>8</v>
      </c>
      <c r="K263" s="179">
        <v>10</v>
      </c>
      <c r="L263" s="179">
        <v>10</v>
      </c>
      <c r="M263" s="179">
        <v>8</v>
      </c>
      <c r="N263" s="179">
        <v>50</v>
      </c>
      <c r="O263" s="109">
        <v>3</v>
      </c>
      <c r="P263" s="100"/>
      <c r="Q263" s="190"/>
      <c r="R263" s="190">
        <f t="shared" si="42"/>
        <v>0</v>
      </c>
      <c r="S263" s="190"/>
      <c r="T263" s="190"/>
      <c r="U263" s="109">
        <f t="shared" si="43"/>
        <v>0</v>
      </c>
      <c r="V263" s="190"/>
      <c r="W263" s="190"/>
      <c r="X263" s="190">
        <f t="shared" si="44"/>
        <v>0</v>
      </c>
      <c r="Y263" s="191"/>
      <c r="Z263" s="192"/>
      <c r="AA263" s="110" t="str">
        <f t="shared" si="45"/>
        <v/>
      </c>
      <c r="AB263" s="109" t="str">
        <f t="shared" si="46"/>
        <v/>
      </c>
      <c r="AC263" s="193" t="str">
        <f t="shared" si="47"/>
        <v xml:space="preserve"> </v>
      </c>
      <c r="AD263" s="194" t="str">
        <f t="shared" si="48"/>
        <v xml:space="preserve"> </v>
      </c>
      <c r="AE263" s="195" t="str">
        <f t="shared" si="49"/>
        <v xml:space="preserve"> </v>
      </c>
      <c r="AF263" s="196"/>
      <c r="AG263" s="106" t="str">
        <f t="shared" si="41"/>
        <v>ok</v>
      </c>
      <c r="AH263" s="196"/>
      <c r="AI263" s="197" t="s">
        <v>814</v>
      </c>
      <c r="AJ263" s="197" t="s">
        <v>813</v>
      </c>
      <c r="AK263" s="198"/>
      <c r="AL263" s="198" t="s">
        <v>53</v>
      </c>
      <c r="AM263" s="198" t="s">
        <v>2131</v>
      </c>
      <c r="AN263" s="198" t="s">
        <v>1730</v>
      </c>
      <c r="AO263" s="197" t="s">
        <v>1731</v>
      </c>
      <c r="AP263" s="198" t="s">
        <v>1732</v>
      </c>
      <c r="AQ263" s="198">
        <v>22870446</v>
      </c>
      <c r="AR263" s="198" t="s">
        <v>90</v>
      </c>
      <c r="AS263" s="198" t="s">
        <v>815</v>
      </c>
    </row>
    <row r="264" spans="1:45" ht="22.5" customHeight="1" x14ac:dyDescent="0.25">
      <c r="A264" s="105"/>
      <c r="B264" s="102">
        <v>260</v>
      </c>
      <c r="C264" s="178" t="s">
        <v>657</v>
      </c>
      <c r="D264" s="111" t="s">
        <v>960</v>
      </c>
      <c r="E264" s="179">
        <v>2</v>
      </c>
      <c r="F264" s="178" t="s">
        <v>1952</v>
      </c>
      <c r="G264" s="178" t="s">
        <v>62</v>
      </c>
      <c r="H264" s="179">
        <v>2</v>
      </c>
      <c r="I264" s="179">
        <v>4</v>
      </c>
      <c r="J264" s="179">
        <v>4</v>
      </c>
      <c r="K264" s="179">
        <v>8</v>
      </c>
      <c r="L264" s="179">
        <v>3</v>
      </c>
      <c r="M264" s="179">
        <v>4</v>
      </c>
      <c r="N264" s="179">
        <v>25</v>
      </c>
      <c r="O264" s="109">
        <v>3</v>
      </c>
      <c r="P264" s="100"/>
      <c r="Q264" s="190"/>
      <c r="R264" s="190">
        <f t="shared" si="42"/>
        <v>0</v>
      </c>
      <c r="S264" s="190"/>
      <c r="T264" s="190"/>
      <c r="U264" s="109">
        <f t="shared" si="43"/>
        <v>0</v>
      </c>
      <c r="V264" s="190"/>
      <c r="W264" s="190"/>
      <c r="X264" s="190">
        <f t="shared" si="44"/>
        <v>0</v>
      </c>
      <c r="Y264" s="191"/>
      <c r="Z264" s="192"/>
      <c r="AA264" s="110" t="str">
        <f t="shared" si="45"/>
        <v/>
      </c>
      <c r="AB264" s="109" t="str">
        <f t="shared" si="46"/>
        <v/>
      </c>
      <c r="AC264" s="193" t="str">
        <f t="shared" si="47"/>
        <v xml:space="preserve"> </v>
      </c>
      <c r="AD264" s="194" t="str">
        <f t="shared" si="48"/>
        <v xml:space="preserve"> </v>
      </c>
      <c r="AE264" s="195" t="str">
        <f t="shared" si="49"/>
        <v xml:space="preserve"> </v>
      </c>
      <c r="AF264" s="196"/>
      <c r="AG264" s="106" t="str">
        <f t="shared" si="41"/>
        <v>ok</v>
      </c>
      <c r="AH264" s="196"/>
      <c r="AI264" s="197" t="s">
        <v>1896</v>
      </c>
      <c r="AJ264" s="197" t="s">
        <v>657</v>
      </c>
      <c r="AK264" s="198"/>
      <c r="AL264" s="198"/>
      <c r="AM264" s="198" t="s">
        <v>2132</v>
      </c>
      <c r="AN264" s="198" t="s">
        <v>658</v>
      </c>
      <c r="AO264" s="197" t="s">
        <v>659</v>
      </c>
      <c r="AP264" s="198" t="s">
        <v>1733</v>
      </c>
      <c r="AQ264" s="198">
        <v>25829930</v>
      </c>
      <c r="AR264" s="198" t="s">
        <v>62</v>
      </c>
      <c r="AS264" s="198" t="s">
        <v>660</v>
      </c>
    </row>
    <row r="265" spans="1:45" ht="22.5" customHeight="1" x14ac:dyDescent="0.25">
      <c r="A265" s="111"/>
      <c r="B265" s="102">
        <v>261</v>
      </c>
      <c r="C265" s="178" t="s">
        <v>394</v>
      </c>
      <c r="D265" s="111" t="s">
        <v>960</v>
      </c>
      <c r="E265" s="179">
        <v>6</v>
      </c>
      <c r="F265" s="178" t="s">
        <v>1955</v>
      </c>
      <c r="G265" s="178" t="s">
        <v>90</v>
      </c>
      <c r="H265" s="179">
        <v>0</v>
      </c>
      <c r="I265" s="179">
        <v>0</v>
      </c>
      <c r="J265" s="179">
        <v>0</v>
      </c>
      <c r="K265" s="179">
        <v>50</v>
      </c>
      <c r="L265" s="179">
        <v>46</v>
      </c>
      <c r="M265" s="179">
        <v>45</v>
      </c>
      <c r="N265" s="179">
        <v>141</v>
      </c>
      <c r="O265" s="109">
        <v>5</v>
      </c>
      <c r="P265" s="100"/>
      <c r="Q265" s="190"/>
      <c r="R265" s="190">
        <f t="shared" si="42"/>
        <v>0</v>
      </c>
      <c r="S265" s="190"/>
      <c r="T265" s="190"/>
      <c r="U265" s="109">
        <f t="shared" si="43"/>
        <v>0</v>
      </c>
      <c r="V265" s="190"/>
      <c r="W265" s="190"/>
      <c r="X265" s="190">
        <f t="shared" si="44"/>
        <v>0</v>
      </c>
      <c r="Y265" s="191"/>
      <c r="Z265" s="192"/>
      <c r="AA265" s="110" t="str">
        <f t="shared" si="45"/>
        <v/>
      </c>
      <c r="AB265" s="109" t="str">
        <f t="shared" si="46"/>
        <v/>
      </c>
      <c r="AC265" s="193" t="str">
        <f t="shared" si="47"/>
        <v xml:space="preserve"> </v>
      </c>
      <c r="AD265" s="194" t="str">
        <f t="shared" si="48"/>
        <v xml:space="preserve"> </v>
      </c>
      <c r="AE265" s="195" t="str">
        <f t="shared" si="49"/>
        <v xml:space="preserve"> </v>
      </c>
      <c r="AF265" s="196"/>
      <c r="AG265" s="106" t="str">
        <f t="shared" si="41"/>
        <v>ok</v>
      </c>
      <c r="AH265" s="196"/>
      <c r="AI265" s="197" t="s">
        <v>395</v>
      </c>
      <c r="AJ265" s="197" t="s">
        <v>394</v>
      </c>
      <c r="AK265" s="198"/>
      <c r="AL265" s="198"/>
      <c r="AM265" s="198" t="s">
        <v>1897</v>
      </c>
      <c r="AN265" s="198" t="s">
        <v>1898</v>
      </c>
      <c r="AO265" s="197" t="s">
        <v>1734</v>
      </c>
      <c r="AP265" s="198" t="s">
        <v>1735</v>
      </c>
      <c r="AQ265" s="198">
        <v>22871715</v>
      </c>
      <c r="AR265" s="198" t="s">
        <v>90</v>
      </c>
      <c r="AS265" s="198" t="s">
        <v>397</v>
      </c>
    </row>
    <row r="266" spans="1:45" ht="22.5" customHeight="1" x14ac:dyDescent="0.25">
      <c r="A266" s="105"/>
      <c r="B266" s="102">
        <v>262</v>
      </c>
      <c r="C266" s="178" t="s">
        <v>2047</v>
      </c>
      <c r="D266" s="111" t="s">
        <v>960</v>
      </c>
      <c r="E266" s="179">
        <v>2</v>
      </c>
      <c r="F266" s="178" t="s">
        <v>1952</v>
      </c>
      <c r="G266" s="178" t="s">
        <v>72</v>
      </c>
      <c r="H266" s="179">
        <v>5</v>
      </c>
      <c r="I266" s="179">
        <v>3</v>
      </c>
      <c r="J266" s="179">
        <v>1</v>
      </c>
      <c r="K266" s="179">
        <v>3</v>
      </c>
      <c r="L266" s="179">
        <v>1</v>
      </c>
      <c r="M266" s="179">
        <v>3</v>
      </c>
      <c r="N266" s="179">
        <v>16</v>
      </c>
      <c r="O266" s="109">
        <v>3</v>
      </c>
      <c r="P266" s="100"/>
      <c r="Q266" s="190"/>
      <c r="R266" s="190">
        <f t="shared" si="42"/>
        <v>0</v>
      </c>
      <c r="S266" s="190"/>
      <c r="T266" s="190"/>
      <c r="U266" s="109">
        <f t="shared" si="43"/>
        <v>0</v>
      </c>
      <c r="V266" s="190"/>
      <c r="W266" s="190"/>
      <c r="X266" s="190">
        <f t="shared" si="44"/>
        <v>0</v>
      </c>
      <c r="Y266" s="191"/>
      <c r="Z266" s="192"/>
      <c r="AA266" s="110" t="str">
        <f t="shared" si="45"/>
        <v/>
      </c>
      <c r="AB266" s="109" t="str">
        <f t="shared" si="46"/>
        <v/>
      </c>
      <c r="AC266" s="193" t="str">
        <f t="shared" si="47"/>
        <v xml:space="preserve"> </v>
      </c>
      <c r="AD266" s="194" t="str">
        <f t="shared" si="48"/>
        <v xml:space="preserve"> </v>
      </c>
      <c r="AE266" s="195" t="str">
        <f t="shared" si="49"/>
        <v xml:space="preserve"> </v>
      </c>
      <c r="AF266" s="196"/>
      <c r="AG266" s="106" t="str">
        <f t="shared" si="41"/>
        <v>ok</v>
      </c>
      <c r="AH266" s="196"/>
      <c r="AI266" s="197" t="s">
        <v>1736</v>
      </c>
      <c r="AJ266" s="197" t="s">
        <v>2047</v>
      </c>
      <c r="AK266" s="198"/>
      <c r="AL266" s="198"/>
      <c r="AM266" s="198" t="s">
        <v>2133</v>
      </c>
      <c r="AN266" s="198" t="s">
        <v>1737</v>
      </c>
      <c r="AO266" s="197" t="s">
        <v>1738</v>
      </c>
      <c r="AP266" s="198" t="s">
        <v>1739</v>
      </c>
      <c r="AQ266" s="198">
        <v>26814010</v>
      </c>
      <c r="AR266" s="198" t="s">
        <v>72</v>
      </c>
      <c r="AS266" s="198" t="s">
        <v>853</v>
      </c>
    </row>
    <row r="267" spans="1:45" ht="22.5" customHeight="1" x14ac:dyDescent="0.25">
      <c r="A267" s="111"/>
      <c r="B267" s="102">
        <v>263</v>
      </c>
      <c r="C267" s="186" t="s">
        <v>1817</v>
      </c>
      <c r="D267" s="181" t="s">
        <v>960</v>
      </c>
      <c r="E267" s="187">
        <v>6</v>
      </c>
      <c r="F267" s="183" t="s">
        <v>1955</v>
      </c>
      <c r="G267" s="184" t="s">
        <v>90</v>
      </c>
      <c r="H267" s="182"/>
      <c r="I267" s="182"/>
      <c r="J267" s="187"/>
      <c r="K267" s="187"/>
      <c r="L267" s="187"/>
      <c r="M267" s="187"/>
      <c r="N267" s="182"/>
      <c r="O267" s="109">
        <v>3</v>
      </c>
      <c r="P267" s="100"/>
      <c r="Q267" s="190"/>
      <c r="R267" s="190">
        <f t="shared" si="42"/>
        <v>0</v>
      </c>
      <c r="S267" s="190"/>
      <c r="T267" s="190"/>
      <c r="U267" s="109">
        <f t="shared" si="43"/>
        <v>0</v>
      </c>
      <c r="V267" s="190"/>
      <c r="W267" s="190"/>
      <c r="X267" s="190">
        <f t="shared" si="44"/>
        <v>0</v>
      </c>
      <c r="Y267" s="191"/>
      <c r="Z267" s="192"/>
      <c r="AA267" s="110" t="str">
        <f t="shared" si="45"/>
        <v/>
      </c>
      <c r="AB267" s="109" t="str">
        <f t="shared" si="46"/>
        <v/>
      </c>
      <c r="AC267" s="193" t="str">
        <f t="shared" si="47"/>
        <v xml:space="preserve"> </v>
      </c>
      <c r="AD267" s="194" t="str">
        <f t="shared" si="48"/>
        <v xml:space="preserve"> </v>
      </c>
      <c r="AE267" s="195" t="str">
        <f t="shared" si="49"/>
        <v xml:space="preserve"> </v>
      </c>
      <c r="AF267" s="196"/>
      <c r="AG267" s="106" t="str">
        <f t="shared" si="41"/>
        <v>ok</v>
      </c>
      <c r="AH267" s="196"/>
      <c r="AI267" s="206" t="s">
        <v>1899</v>
      </c>
      <c r="AJ267" s="207" t="s">
        <v>1817</v>
      </c>
      <c r="AK267" s="203"/>
      <c r="AL267" s="203"/>
      <c r="AM267" s="203" t="s">
        <v>2134</v>
      </c>
      <c r="AN267" s="203"/>
      <c r="AO267" s="206"/>
      <c r="AP267" s="203"/>
      <c r="AQ267" s="203"/>
      <c r="AR267" s="203" t="s">
        <v>90</v>
      </c>
      <c r="AS267" s="204" t="s">
        <v>2135</v>
      </c>
    </row>
    <row r="268" spans="1:45" ht="22.5" customHeight="1" x14ac:dyDescent="0.25">
      <c r="A268" s="105"/>
      <c r="B268" s="102">
        <v>264</v>
      </c>
      <c r="C268" s="178" t="s">
        <v>527</v>
      </c>
      <c r="D268" s="111" t="s">
        <v>960</v>
      </c>
      <c r="E268" s="179">
        <v>10</v>
      </c>
      <c r="F268" s="178" t="s">
        <v>1952</v>
      </c>
      <c r="G268" s="178" t="s">
        <v>272</v>
      </c>
      <c r="H268" s="179">
        <v>21</v>
      </c>
      <c r="I268" s="179">
        <v>18</v>
      </c>
      <c r="J268" s="179">
        <v>28</v>
      </c>
      <c r="K268" s="179">
        <v>28</v>
      </c>
      <c r="L268" s="179">
        <v>36</v>
      </c>
      <c r="M268" s="179">
        <v>29</v>
      </c>
      <c r="N268" s="179">
        <v>160</v>
      </c>
      <c r="O268" s="109">
        <v>5</v>
      </c>
      <c r="P268" s="100"/>
      <c r="Q268" s="190"/>
      <c r="R268" s="190">
        <f t="shared" si="42"/>
        <v>0</v>
      </c>
      <c r="S268" s="190"/>
      <c r="T268" s="190"/>
      <c r="U268" s="109">
        <f t="shared" si="43"/>
        <v>0</v>
      </c>
      <c r="V268" s="190"/>
      <c r="W268" s="190"/>
      <c r="X268" s="190">
        <f t="shared" si="44"/>
        <v>0</v>
      </c>
      <c r="Y268" s="191"/>
      <c r="Z268" s="192"/>
      <c r="AA268" s="110" t="str">
        <f t="shared" si="45"/>
        <v/>
      </c>
      <c r="AB268" s="109" t="str">
        <f t="shared" si="46"/>
        <v/>
      </c>
      <c r="AC268" s="193" t="str">
        <f t="shared" si="47"/>
        <v xml:space="preserve"> </v>
      </c>
      <c r="AD268" s="194" t="str">
        <f t="shared" si="48"/>
        <v xml:space="preserve"> </v>
      </c>
      <c r="AE268" s="195" t="str">
        <f t="shared" si="49"/>
        <v xml:space="preserve"> </v>
      </c>
      <c r="AF268" s="196"/>
      <c r="AG268" s="106" t="str">
        <f t="shared" si="41"/>
        <v>ok</v>
      </c>
      <c r="AH268" s="196"/>
      <c r="AI268" s="197" t="s">
        <v>1740</v>
      </c>
      <c r="AJ268" s="197" t="s">
        <v>527</v>
      </c>
      <c r="AK268" s="198"/>
      <c r="AL268" s="198"/>
      <c r="AM268" s="198" t="s">
        <v>1312</v>
      </c>
      <c r="AN268" s="198" t="s">
        <v>528</v>
      </c>
      <c r="AO268" s="197" t="s">
        <v>1741</v>
      </c>
      <c r="AP268" s="198" t="s">
        <v>1742</v>
      </c>
      <c r="AQ268" s="198">
        <v>23741728</v>
      </c>
      <c r="AR268" s="198" t="s">
        <v>272</v>
      </c>
      <c r="AS268" s="198" t="s">
        <v>529</v>
      </c>
    </row>
    <row r="269" spans="1:45" ht="22.5" customHeight="1" x14ac:dyDescent="0.25">
      <c r="A269" s="111"/>
      <c r="B269" s="102">
        <v>265</v>
      </c>
      <c r="C269" s="178" t="s">
        <v>340</v>
      </c>
      <c r="D269" s="111" t="s">
        <v>960</v>
      </c>
      <c r="E269" s="179">
        <v>8</v>
      </c>
      <c r="F269" s="178" t="s">
        <v>1952</v>
      </c>
      <c r="G269" s="178" t="s">
        <v>272</v>
      </c>
      <c r="H269" s="179">
        <v>26</v>
      </c>
      <c r="I269" s="179">
        <v>27</v>
      </c>
      <c r="J269" s="179">
        <v>17</v>
      </c>
      <c r="K269" s="179">
        <v>22</v>
      </c>
      <c r="L269" s="179">
        <v>25</v>
      </c>
      <c r="M269" s="179">
        <v>19</v>
      </c>
      <c r="N269" s="179">
        <v>136</v>
      </c>
      <c r="O269" s="109">
        <v>3</v>
      </c>
      <c r="P269" s="100"/>
      <c r="Q269" s="190"/>
      <c r="R269" s="190">
        <f t="shared" si="42"/>
        <v>0</v>
      </c>
      <c r="S269" s="190"/>
      <c r="T269" s="190"/>
      <c r="U269" s="109">
        <f t="shared" si="43"/>
        <v>0</v>
      </c>
      <c r="V269" s="190"/>
      <c r="W269" s="190"/>
      <c r="X269" s="190">
        <f t="shared" si="44"/>
        <v>0</v>
      </c>
      <c r="Y269" s="191"/>
      <c r="Z269" s="192"/>
      <c r="AA269" s="110" t="str">
        <f t="shared" si="45"/>
        <v/>
      </c>
      <c r="AB269" s="109" t="str">
        <f t="shared" si="46"/>
        <v/>
      </c>
      <c r="AC269" s="193" t="str">
        <f t="shared" si="47"/>
        <v xml:space="preserve"> </v>
      </c>
      <c r="AD269" s="194" t="str">
        <f t="shared" si="48"/>
        <v xml:space="preserve"> </v>
      </c>
      <c r="AE269" s="195" t="str">
        <f t="shared" si="49"/>
        <v xml:space="preserve"> </v>
      </c>
      <c r="AF269" s="196"/>
      <c r="AG269" s="106" t="str">
        <f t="shared" si="41"/>
        <v>ok</v>
      </c>
      <c r="AH269" s="196"/>
      <c r="AI269" s="197" t="s">
        <v>1743</v>
      </c>
      <c r="AJ269" s="197" t="s">
        <v>340</v>
      </c>
      <c r="AK269" s="198"/>
      <c r="AL269" s="198"/>
      <c r="AM269" s="198" t="s">
        <v>872</v>
      </c>
      <c r="AN269" s="198" t="s">
        <v>341</v>
      </c>
      <c r="AO269" s="197" t="s">
        <v>1741</v>
      </c>
      <c r="AP269" s="198" t="s">
        <v>1744</v>
      </c>
      <c r="AQ269" s="198">
        <v>23742892</v>
      </c>
      <c r="AR269" s="198" t="s">
        <v>272</v>
      </c>
      <c r="AS269" s="198" t="s">
        <v>342</v>
      </c>
    </row>
    <row r="270" spans="1:45" ht="22.5" customHeight="1" x14ac:dyDescent="0.25">
      <c r="A270" s="105"/>
      <c r="B270" s="102">
        <v>266</v>
      </c>
      <c r="C270" s="178" t="s">
        <v>2048</v>
      </c>
      <c r="D270" s="111" t="s">
        <v>960</v>
      </c>
      <c r="E270" s="179">
        <v>6</v>
      </c>
      <c r="F270" s="178" t="s">
        <v>1952</v>
      </c>
      <c r="G270" s="178" t="s">
        <v>272</v>
      </c>
      <c r="H270" s="179">
        <v>14</v>
      </c>
      <c r="I270" s="179">
        <v>18</v>
      </c>
      <c r="J270" s="179">
        <v>18</v>
      </c>
      <c r="K270" s="179">
        <v>10</v>
      </c>
      <c r="L270" s="179">
        <v>19</v>
      </c>
      <c r="M270" s="179">
        <v>25</v>
      </c>
      <c r="N270" s="179">
        <v>104</v>
      </c>
      <c r="O270" s="109">
        <v>3</v>
      </c>
      <c r="P270" s="100"/>
      <c r="Q270" s="190"/>
      <c r="R270" s="190">
        <f t="shared" si="42"/>
        <v>0</v>
      </c>
      <c r="S270" s="190"/>
      <c r="T270" s="190"/>
      <c r="U270" s="109">
        <f t="shared" si="43"/>
        <v>0</v>
      </c>
      <c r="V270" s="190"/>
      <c r="W270" s="190"/>
      <c r="X270" s="190">
        <f t="shared" si="44"/>
        <v>0</v>
      </c>
      <c r="Y270" s="191"/>
      <c r="Z270" s="192"/>
      <c r="AA270" s="110" t="str">
        <f t="shared" si="45"/>
        <v/>
      </c>
      <c r="AB270" s="109" t="str">
        <f t="shared" si="46"/>
        <v/>
      </c>
      <c r="AC270" s="193" t="str">
        <f t="shared" si="47"/>
        <v xml:space="preserve"> </v>
      </c>
      <c r="AD270" s="194" t="str">
        <f t="shared" si="48"/>
        <v xml:space="preserve"> </v>
      </c>
      <c r="AE270" s="195" t="str">
        <f t="shared" si="49"/>
        <v xml:space="preserve"> </v>
      </c>
      <c r="AF270" s="196"/>
      <c r="AG270" s="106" t="str">
        <f t="shared" si="41"/>
        <v>ok</v>
      </c>
      <c r="AH270" s="196"/>
      <c r="AI270" s="197" t="s">
        <v>1900</v>
      </c>
      <c r="AJ270" s="197" t="s">
        <v>2048</v>
      </c>
      <c r="AK270" s="198"/>
      <c r="AL270" s="198"/>
      <c r="AM270" s="198" t="s">
        <v>2136</v>
      </c>
      <c r="AN270" s="198" t="s">
        <v>530</v>
      </c>
      <c r="AO270" s="197" t="s">
        <v>1741</v>
      </c>
      <c r="AP270" s="198" t="s">
        <v>1745</v>
      </c>
      <c r="AQ270" s="198">
        <v>23828100</v>
      </c>
      <c r="AR270" s="198" t="s">
        <v>272</v>
      </c>
      <c r="AS270" s="198" t="s">
        <v>531</v>
      </c>
    </row>
    <row r="271" spans="1:45" ht="22.5" customHeight="1" x14ac:dyDescent="0.25">
      <c r="A271" s="111"/>
      <c r="B271" s="102">
        <v>267</v>
      </c>
      <c r="C271" s="178" t="s">
        <v>221</v>
      </c>
      <c r="D271" s="111" t="s">
        <v>960</v>
      </c>
      <c r="E271" s="179">
        <v>12</v>
      </c>
      <c r="F271" s="178" t="s">
        <v>1955</v>
      </c>
      <c r="G271" s="178" t="s">
        <v>75</v>
      </c>
      <c r="H271" s="179">
        <v>34</v>
      </c>
      <c r="I271" s="179">
        <v>35</v>
      </c>
      <c r="J271" s="179">
        <v>40</v>
      </c>
      <c r="K271" s="179">
        <v>32</v>
      </c>
      <c r="L271" s="179">
        <v>34</v>
      </c>
      <c r="M271" s="179">
        <v>32</v>
      </c>
      <c r="N271" s="179">
        <v>207</v>
      </c>
      <c r="O271" s="109">
        <v>5</v>
      </c>
      <c r="P271" s="100"/>
      <c r="Q271" s="190"/>
      <c r="R271" s="190">
        <f t="shared" si="42"/>
        <v>0</v>
      </c>
      <c r="S271" s="190"/>
      <c r="T271" s="190"/>
      <c r="U271" s="109">
        <f t="shared" si="43"/>
        <v>0</v>
      </c>
      <c r="V271" s="190"/>
      <c r="W271" s="190"/>
      <c r="X271" s="190">
        <f t="shared" si="44"/>
        <v>0</v>
      </c>
      <c r="Y271" s="191"/>
      <c r="Z271" s="192"/>
      <c r="AA271" s="110" t="str">
        <f t="shared" si="45"/>
        <v/>
      </c>
      <c r="AB271" s="109" t="str">
        <f t="shared" si="46"/>
        <v/>
      </c>
      <c r="AC271" s="193" t="str">
        <f t="shared" si="47"/>
        <v xml:space="preserve"> </v>
      </c>
      <c r="AD271" s="194" t="str">
        <f t="shared" si="48"/>
        <v xml:space="preserve"> </v>
      </c>
      <c r="AE271" s="195" t="str">
        <f t="shared" si="49"/>
        <v xml:space="preserve"> </v>
      </c>
      <c r="AF271" s="196"/>
      <c r="AG271" s="106" t="str">
        <f t="shared" si="41"/>
        <v>ok</v>
      </c>
      <c r="AH271" s="196"/>
      <c r="AI271" s="197" t="s">
        <v>222</v>
      </c>
      <c r="AJ271" s="197" t="s">
        <v>221</v>
      </c>
      <c r="AK271" s="198"/>
      <c r="AL271" s="198"/>
      <c r="AM271" s="198" t="s">
        <v>1723</v>
      </c>
      <c r="AN271" s="198" t="s">
        <v>1746</v>
      </c>
      <c r="AO271" s="197" t="s">
        <v>1747</v>
      </c>
      <c r="AP271" s="198" t="s">
        <v>1748</v>
      </c>
      <c r="AQ271" s="198">
        <v>24815468</v>
      </c>
      <c r="AR271" s="198" t="s">
        <v>75</v>
      </c>
      <c r="AS271" s="198" t="s">
        <v>223</v>
      </c>
    </row>
    <row r="272" spans="1:45" ht="22.5" customHeight="1" x14ac:dyDescent="0.25">
      <c r="A272" s="105"/>
      <c r="B272" s="102">
        <v>268</v>
      </c>
      <c r="C272" s="178" t="s">
        <v>854</v>
      </c>
      <c r="D272" s="111" t="s">
        <v>960</v>
      </c>
      <c r="E272" s="179">
        <v>4</v>
      </c>
      <c r="F272" s="178" t="s">
        <v>1952</v>
      </c>
      <c r="G272" s="178" t="s">
        <v>72</v>
      </c>
      <c r="H272" s="179">
        <v>9</v>
      </c>
      <c r="I272" s="179">
        <v>9</v>
      </c>
      <c r="J272" s="179">
        <v>9</v>
      </c>
      <c r="K272" s="179">
        <v>12</v>
      </c>
      <c r="L272" s="179">
        <v>9</v>
      </c>
      <c r="M272" s="179">
        <v>10</v>
      </c>
      <c r="N272" s="179">
        <v>58</v>
      </c>
      <c r="O272" s="109">
        <v>3</v>
      </c>
      <c r="P272" s="100"/>
      <c r="Q272" s="190"/>
      <c r="R272" s="190">
        <f t="shared" si="42"/>
        <v>0</v>
      </c>
      <c r="S272" s="190"/>
      <c r="T272" s="190"/>
      <c r="U272" s="109">
        <f t="shared" si="43"/>
        <v>0</v>
      </c>
      <c r="V272" s="190"/>
      <c r="W272" s="190"/>
      <c r="X272" s="190">
        <f t="shared" si="44"/>
        <v>0</v>
      </c>
      <c r="Y272" s="191"/>
      <c r="Z272" s="192"/>
      <c r="AA272" s="110" t="str">
        <f t="shared" si="45"/>
        <v/>
      </c>
      <c r="AB272" s="109" t="str">
        <f t="shared" si="46"/>
        <v/>
      </c>
      <c r="AC272" s="193" t="str">
        <f t="shared" si="47"/>
        <v xml:space="preserve"> </v>
      </c>
      <c r="AD272" s="194" t="str">
        <f t="shared" si="48"/>
        <v xml:space="preserve"> </v>
      </c>
      <c r="AE272" s="195" t="str">
        <f t="shared" si="49"/>
        <v xml:space="preserve"> </v>
      </c>
      <c r="AF272" s="196"/>
      <c r="AG272" s="106" t="str">
        <f t="shared" si="41"/>
        <v>ok</v>
      </c>
      <c r="AH272" s="196"/>
      <c r="AI272" s="197" t="s">
        <v>855</v>
      </c>
      <c r="AJ272" s="197" t="s">
        <v>854</v>
      </c>
      <c r="AK272" s="198"/>
      <c r="AL272" s="198" t="s">
        <v>53</v>
      </c>
      <c r="AM272" s="198" t="s">
        <v>2137</v>
      </c>
      <c r="AN272" s="198" t="s">
        <v>856</v>
      </c>
      <c r="AO272" s="197" t="s">
        <v>1749</v>
      </c>
      <c r="AP272" s="198" t="s">
        <v>1750</v>
      </c>
      <c r="AQ272" s="198">
        <v>26654590</v>
      </c>
      <c r="AR272" s="198" t="s">
        <v>72</v>
      </c>
      <c r="AS272" s="198" t="s">
        <v>857</v>
      </c>
    </row>
    <row r="273" spans="1:45" ht="22.5" customHeight="1" x14ac:dyDescent="0.25">
      <c r="A273" s="111"/>
      <c r="B273" s="102">
        <v>269</v>
      </c>
      <c r="C273" s="178" t="s">
        <v>1751</v>
      </c>
      <c r="D273" s="111" t="s">
        <v>960</v>
      </c>
      <c r="E273" s="179">
        <v>9</v>
      </c>
      <c r="F273" s="178" t="s">
        <v>1952</v>
      </c>
      <c r="G273" s="178" t="s">
        <v>90</v>
      </c>
      <c r="H273" s="179">
        <v>34</v>
      </c>
      <c r="I273" s="179">
        <v>22</v>
      </c>
      <c r="J273" s="179">
        <v>18</v>
      </c>
      <c r="K273" s="179">
        <v>25</v>
      </c>
      <c r="L273" s="179">
        <v>29</v>
      </c>
      <c r="M273" s="179">
        <v>28</v>
      </c>
      <c r="N273" s="179">
        <v>156</v>
      </c>
      <c r="O273" s="109">
        <v>5</v>
      </c>
      <c r="P273" s="100"/>
      <c r="Q273" s="190"/>
      <c r="R273" s="190">
        <f t="shared" si="42"/>
        <v>0</v>
      </c>
      <c r="S273" s="190"/>
      <c r="T273" s="190"/>
      <c r="U273" s="109">
        <f t="shared" si="43"/>
        <v>0</v>
      </c>
      <c r="V273" s="190"/>
      <c r="W273" s="190"/>
      <c r="X273" s="190">
        <f t="shared" si="44"/>
        <v>0</v>
      </c>
      <c r="Y273" s="191"/>
      <c r="Z273" s="192"/>
      <c r="AA273" s="110" t="str">
        <f t="shared" si="45"/>
        <v/>
      </c>
      <c r="AB273" s="109" t="str">
        <f t="shared" si="46"/>
        <v/>
      </c>
      <c r="AC273" s="193" t="str">
        <f t="shared" si="47"/>
        <v xml:space="preserve"> </v>
      </c>
      <c r="AD273" s="194" t="str">
        <f t="shared" si="48"/>
        <v xml:space="preserve"> </v>
      </c>
      <c r="AE273" s="195" t="str">
        <f t="shared" si="49"/>
        <v xml:space="preserve"> </v>
      </c>
      <c r="AF273" s="196"/>
      <c r="AG273" s="106" t="str">
        <f t="shared" si="41"/>
        <v>ok</v>
      </c>
      <c r="AH273" s="196"/>
      <c r="AI273" s="197" t="s">
        <v>935</v>
      </c>
      <c r="AJ273" s="197" t="s">
        <v>1751</v>
      </c>
      <c r="AK273" s="198"/>
      <c r="AL273" s="198" t="s">
        <v>53</v>
      </c>
      <c r="AM273" s="198" t="s">
        <v>466</v>
      </c>
      <c r="AN273" s="198" t="s">
        <v>1752</v>
      </c>
      <c r="AO273" s="197" t="s">
        <v>1753</v>
      </c>
      <c r="AP273" s="198" t="s">
        <v>1754</v>
      </c>
      <c r="AQ273" s="198">
        <v>22624424</v>
      </c>
      <c r="AR273" s="198" t="s">
        <v>90</v>
      </c>
      <c r="AS273" s="198" t="s">
        <v>322</v>
      </c>
    </row>
    <row r="274" spans="1:45" ht="22.5" customHeight="1" x14ac:dyDescent="0.25">
      <c r="A274" s="105"/>
      <c r="B274" s="102">
        <v>270</v>
      </c>
      <c r="C274" s="178" t="s">
        <v>586</v>
      </c>
      <c r="D274" s="111" t="s">
        <v>960</v>
      </c>
      <c r="E274" s="179">
        <v>6</v>
      </c>
      <c r="F274" s="178" t="s">
        <v>1952</v>
      </c>
      <c r="G274" s="178" t="s">
        <v>75</v>
      </c>
      <c r="H274" s="179">
        <v>22</v>
      </c>
      <c r="I274" s="179">
        <v>11</v>
      </c>
      <c r="J274" s="179">
        <v>15</v>
      </c>
      <c r="K274" s="179">
        <v>16</v>
      </c>
      <c r="L274" s="179">
        <v>13</v>
      </c>
      <c r="M274" s="179">
        <v>15</v>
      </c>
      <c r="N274" s="179">
        <v>92</v>
      </c>
      <c r="O274" s="109">
        <v>3</v>
      </c>
      <c r="P274" s="100"/>
      <c r="Q274" s="190"/>
      <c r="R274" s="190">
        <f t="shared" si="42"/>
        <v>0</v>
      </c>
      <c r="S274" s="190"/>
      <c r="T274" s="190"/>
      <c r="U274" s="109">
        <f t="shared" si="43"/>
        <v>0</v>
      </c>
      <c r="V274" s="190"/>
      <c r="W274" s="190"/>
      <c r="X274" s="190">
        <f t="shared" si="44"/>
        <v>0</v>
      </c>
      <c r="Y274" s="191"/>
      <c r="Z274" s="192"/>
      <c r="AA274" s="110" t="str">
        <f t="shared" si="45"/>
        <v/>
      </c>
      <c r="AB274" s="109" t="str">
        <f t="shared" si="46"/>
        <v/>
      </c>
      <c r="AC274" s="193" t="str">
        <f t="shared" si="47"/>
        <v xml:space="preserve"> </v>
      </c>
      <c r="AD274" s="194" t="str">
        <f t="shared" si="48"/>
        <v xml:space="preserve"> </v>
      </c>
      <c r="AE274" s="195" t="str">
        <f t="shared" si="49"/>
        <v xml:space="preserve"> </v>
      </c>
      <c r="AF274" s="196"/>
      <c r="AG274" s="106" t="str">
        <f t="shared" si="41"/>
        <v>ok</v>
      </c>
      <c r="AH274" s="196"/>
      <c r="AI274" s="197" t="s">
        <v>587</v>
      </c>
      <c r="AJ274" s="197" t="s">
        <v>586</v>
      </c>
      <c r="AK274" s="198"/>
      <c r="AL274" s="198"/>
      <c r="AM274" s="198" t="s">
        <v>1239</v>
      </c>
      <c r="AN274" s="198" t="s">
        <v>1755</v>
      </c>
      <c r="AO274" s="197" t="s">
        <v>1756</v>
      </c>
      <c r="AP274" s="198" t="s">
        <v>1757</v>
      </c>
      <c r="AQ274" s="198">
        <v>24816322</v>
      </c>
      <c r="AR274" s="198" t="s">
        <v>75</v>
      </c>
      <c r="AS274" s="198" t="s">
        <v>588</v>
      </c>
    </row>
    <row r="275" spans="1:45" ht="22.5" customHeight="1" x14ac:dyDescent="0.25">
      <c r="A275" s="111"/>
      <c r="B275" s="102">
        <v>271</v>
      </c>
      <c r="C275" s="178" t="s">
        <v>2049</v>
      </c>
      <c r="D275" s="111" t="s">
        <v>960</v>
      </c>
      <c r="E275" s="179">
        <v>6</v>
      </c>
      <c r="F275" s="178" t="s">
        <v>1952</v>
      </c>
      <c r="G275" s="178" t="s">
        <v>72</v>
      </c>
      <c r="H275" s="179">
        <v>15</v>
      </c>
      <c r="I275" s="179">
        <v>17</v>
      </c>
      <c r="J275" s="179">
        <v>18</v>
      </c>
      <c r="K275" s="179">
        <v>15</v>
      </c>
      <c r="L275" s="179">
        <v>16</v>
      </c>
      <c r="M275" s="179">
        <v>18</v>
      </c>
      <c r="N275" s="179">
        <v>99</v>
      </c>
      <c r="O275" s="109">
        <v>3</v>
      </c>
      <c r="P275" s="100"/>
      <c r="Q275" s="190"/>
      <c r="R275" s="190">
        <f t="shared" si="42"/>
        <v>0</v>
      </c>
      <c r="S275" s="190"/>
      <c r="T275" s="190"/>
      <c r="U275" s="109">
        <f t="shared" si="43"/>
        <v>0</v>
      </c>
      <c r="V275" s="190"/>
      <c r="W275" s="190"/>
      <c r="X275" s="190">
        <f t="shared" si="44"/>
        <v>0</v>
      </c>
      <c r="Y275" s="191"/>
      <c r="Z275" s="192"/>
      <c r="AA275" s="110" t="str">
        <f t="shared" si="45"/>
        <v/>
      </c>
      <c r="AB275" s="109" t="str">
        <f t="shared" si="46"/>
        <v/>
      </c>
      <c r="AC275" s="193" t="str">
        <f t="shared" si="47"/>
        <v xml:space="preserve"> </v>
      </c>
      <c r="AD275" s="194" t="str">
        <f t="shared" si="48"/>
        <v xml:space="preserve"> </v>
      </c>
      <c r="AE275" s="195" t="str">
        <f t="shared" si="49"/>
        <v xml:space="preserve"> </v>
      </c>
      <c r="AF275" s="196"/>
      <c r="AG275" s="106" t="str">
        <f t="shared" si="41"/>
        <v>ok</v>
      </c>
      <c r="AH275" s="196"/>
      <c r="AI275" s="197" t="s">
        <v>1901</v>
      </c>
      <c r="AJ275" s="197" t="s">
        <v>2049</v>
      </c>
      <c r="AK275" s="198"/>
      <c r="AL275" s="198" t="s">
        <v>53</v>
      </c>
      <c r="AM275" s="198" t="s">
        <v>2138</v>
      </c>
      <c r="AN275" s="198" t="s">
        <v>317</v>
      </c>
      <c r="AO275" s="197" t="s">
        <v>1758</v>
      </c>
      <c r="AP275" s="198" t="s">
        <v>1759</v>
      </c>
      <c r="AQ275" s="198">
        <v>26812414</v>
      </c>
      <c r="AR275" s="198" t="s">
        <v>72</v>
      </c>
      <c r="AS275" s="198" t="s">
        <v>318</v>
      </c>
    </row>
    <row r="276" spans="1:45" ht="22.5" customHeight="1" x14ac:dyDescent="0.25">
      <c r="A276" s="105"/>
      <c r="B276" s="102">
        <v>272</v>
      </c>
      <c r="C276" s="101" t="s">
        <v>2050</v>
      </c>
      <c r="D276" s="111" t="s">
        <v>960</v>
      </c>
      <c r="E276" s="104"/>
      <c r="F276" s="188" t="s">
        <v>1955</v>
      </c>
      <c r="G276" s="189" t="s">
        <v>62</v>
      </c>
      <c r="H276" s="103"/>
      <c r="I276" s="103"/>
      <c r="J276" s="104"/>
      <c r="K276" s="104"/>
      <c r="L276" s="104"/>
      <c r="M276" s="104"/>
      <c r="N276" s="103"/>
      <c r="O276" s="109">
        <v>3</v>
      </c>
      <c r="P276" s="100"/>
      <c r="Q276" s="190"/>
      <c r="R276" s="190">
        <f t="shared" si="42"/>
        <v>0</v>
      </c>
      <c r="S276" s="190"/>
      <c r="T276" s="190"/>
      <c r="U276" s="109">
        <f t="shared" si="43"/>
        <v>0</v>
      </c>
      <c r="V276" s="190"/>
      <c r="W276" s="190"/>
      <c r="X276" s="190">
        <f t="shared" si="44"/>
        <v>0</v>
      </c>
      <c r="Y276" s="191"/>
      <c r="Z276" s="192"/>
      <c r="AA276" s="110" t="str">
        <f t="shared" si="45"/>
        <v/>
      </c>
      <c r="AB276" s="109" t="str">
        <f t="shared" si="46"/>
        <v/>
      </c>
      <c r="AC276" s="193" t="str">
        <f t="shared" si="47"/>
        <v xml:space="preserve"> </v>
      </c>
      <c r="AD276" s="194" t="str">
        <f t="shared" si="48"/>
        <v xml:space="preserve"> </v>
      </c>
      <c r="AE276" s="195" t="str">
        <f t="shared" si="49"/>
        <v xml:space="preserve"> </v>
      </c>
      <c r="AF276" s="196"/>
      <c r="AG276" s="106" t="str">
        <f t="shared" si="41"/>
        <v>ok</v>
      </c>
      <c r="AH276" s="196"/>
      <c r="AI276" s="208" t="s">
        <v>2139</v>
      </c>
      <c r="AJ276" s="209" t="s">
        <v>2139</v>
      </c>
      <c r="AK276" s="210"/>
      <c r="AL276" s="210"/>
      <c r="AM276" s="210" t="s">
        <v>2140</v>
      </c>
      <c r="AN276" s="201" t="s">
        <v>2141</v>
      </c>
      <c r="AO276" s="208" t="s">
        <v>2142</v>
      </c>
      <c r="AP276" s="210">
        <v>25770311</v>
      </c>
      <c r="AQ276" s="210">
        <v>25770352</v>
      </c>
      <c r="AR276" s="210" t="s">
        <v>62</v>
      </c>
      <c r="AS276" s="211" t="s">
        <v>2143</v>
      </c>
    </row>
    <row r="277" spans="1:45" ht="22.5" customHeight="1" x14ac:dyDescent="0.25">
      <c r="A277" s="111"/>
      <c r="B277" s="102">
        <v>273</v>
      </c>
      <c r="C277" s="178" t="s">
        <v>589</v>
      </c>
      <c r="D277" s="111" t="s">
        <v>960</v>
      </c>
      <c r="E277" s="179">
        <v>2</v>
      </c>
      <c r="F277" s="178" t="s">
        <v>1952</v>
      </c>
      <c r="G277" s="178" t="s">
        <v>75</v>
      </c>
      <c r="H277" s="179">
        <v>2</v>
      </c>
      <c r="I277" s="179">
        <v>4</v>
      </c>
      <c r="J277" s="179">
        <v>2</v>
      </c>
      <c r="K277" s="179">
        <v>4</v>
      </c>
      <c r="L277" s="179">
        <v>5</v>
      </c>
      <c r="M277" s="179">
        <v>8</v>
      </c>
      <c r="N277" s="179">
        <v>25</v>
      </c>
      <c r="O277" s="109">
        <v>3</v>
      </c>
      <c r="P277" s="100"/>
      <c r="Q277" s="190"/>
      <c r="R277" s="190">
        <f t="shared" si="42"/>
        <v>0</v>
      </c>
      <c r="S277" s="190"/>
      <c r="T277" s="190"/>
      <c r="U277" s="109">
        <f t="shared" si="43"/>
        <v>0</v>
      </c>
      <c r="V277" s="190"/>
      <c r="W277" s="190"/>
      <c r="X277" s="190">
        <f t="shared" si="44"/>
        <v>0</v>
      </c>
      <c r="Y277" s="191"/>
      <c r="Z277" s="192"/>
      <c r="AA277" s="110" t="str">
        <f t="shared" si="45"/>
        <v/>
      </c>
      <c r="AB277" s="109" t="str">
        <f t="shared" si="46"/>
        <v/>
      </c>
      <c r="AC277" s="193" t="str">
        <f t="shared" si="47"/>
        <v xml:space="preserve"> </v>
      </c>
      <c r="AD277" s="194" t="str">
        <f t="shared" si="48"/>
        <v xml:space="preserve"> </v>
      </c>
      <c r="AE277" s="195" t="str">
        <f t="shared" si="49"/>
        <v xml:space="preserve"> </v>
      </c>
      <c r="AF277" s="196"/>
      <c r="AG277" s="106" t="str">
        <f t="shared" si="41"/>
        <v>ok</v>
      </c>
      <c r="AH277" s="196"/>
      <c r="AI277" s="197" t="s">
        <v>590</v>
      </c>
      <c r="AJ277" s="197" t="s">
        <v>589</v>
      </c>
      <c r="AK277" s="198"/>
      <c r="AL277" s="198" t="s">
        <v>53</v>
      </c>
      <c r="AM277" s="198" t="s">
        <v>1902</v>
      </c>
      <c r="AN277" s="198" t="s">
        <v>1760</v>
      </c>
      <c r="AO277" s="197" t="s">
        <v>1761</v>
      </c>
      <c r="AP277" s="198" t="s">
        <v>1762</v>
      </c>
      <c r="AQ277" s="198">
        <v>24332006</v>
      </c>
      <c r="AR277" s="198" t="s">
        <v>75</v>
      </c>
      <c r="AS277" s="198" t="s">
        <v>591</v>
      </c>
    </row>
    <row r="278" spans="1:45" ht="22.5" customHeight="1" x14ac:dyDescent="0.25">
      <c r="A278" s="105"/>
      <c r="B278" s="102">
        <v>274</v>
      </c>
      <c r="C278" s="178" t="s">
        <v>369</v>
      </c>
      <c r="D278" s="111" t="s">
        <v>960</v>
      </c>
      <c r="E278" s="179">
        <v>10</v>
      </c>
      <c r="F278" s="178" t="s">
        <v>1952</v>
      </c>
      <c r="G278" s="178" t="s">
        <v>62</v>
      </c>
      <c r="H278" s="179">
        <v>40</v>
      </c>
      <c r="I278" s="179">
        <v>33</v>
      </c>
      <c r="J278" s="179">
        <v>36</v>
      </c>
      <c r="K278" s="179">
        <v>38</v>
      </c>
      <c r="L278" s="179">
        <v>22</v>
      </c>
      <c r="M278" s="179">
        <v>23</v>
      </c>
      <c r="N278" s="179">
        <v>192</v>
      </c>
      <c r="O278" s="109">
        <v>3</v>
      </c>
      <c r="P278" s="100"/>
      <c r="Q278" s="190"/>
      <c r="R278" s="190">
        <f t="shared" si="42"/>
        <v>0</v>
      </c>
      <c r="S278" s="190"/>
      <c r="T278" s="190"/>
      <c r="U278" s="109">
        <f t="shared" si="43"/>
        <v>0</v>
      </c>
      <c r="V278" s="190"/>
      <c r="W278" s="190"/>
      <c r="X278" s="190">
        <f t="shared" si="44"/>
        <v>0</v>
      </c>
      <c r="Y278" s="191"/>
      <c r="Z278" s="192"/>
      <c r="AA278" s="110" t="str">
        <f t="shared" si="45"/>
        <v/>
      </c>
      <c r="AB278" s="109" t="str">
        <f t="shared" si="46"/>
        <v/>
      </c>
      <c r="AC278" s="193" t="str">
        <f t="shared" si="47"/>
        <v xml:space="preserve"> </v>
      </c>
      <c r="AD278" s="194" t="str">
        <f t="shared" si="48"/>
        <v xml:space="preserve"> </v>
      </c>
      <c r="AE278" s="195" t="str">
        <f t="shared" si="49"/>
        <v xml:space="preserve"> </v>
      </c>
      <c r="AF278" s="196"/>
      <c r="AG278" s="212" t="str">
        <f t="shared" si="41"/>
        <v>ok</v>
      </c>
      <c r="AH278" s="196"/>
      <c r="AI278" s="197" t="s">
        <v>370</v>
      </c>
      <c r="AJ278" s="197" t="s">
        <v>369</v>
      </c>
      <c r="AK278" s="198"/>
      <c r="AL278" s="198" t="s">
        <v>53</v>
      </c>
      <c r="AM278" s="198" t="s">
        <v>2144</v>
      </c>
      <c r="AN278" s="198" t="s">
        <v>372</v>
      </c>
      <c r="AO278" s="197" t="s">
        <v>1763</v>
      </c>
      <c r="AP278" s="198" t="s">
        <v>1903</v>
      </c>
      <c r="AQ278" s="198">
        <v>25694845</v>
      </c>
      <c r="AR278" s="198" t="s">
        <v>62</v>
      </c>
      <c r="AS278" s="198" t="s">
        <v>373</v>
      </c>
    </row>
    <row r="279" spans="1:45" ht="22.5" customHeight="1" x14ac:dyDescent="0.25">
      <c r="A279" s="111"/>
      <c r="B279" s="102">
        <v>275</v>
      </c>
      <c r="C279" s="178" t="s">
        <v>661</v>
      </c>
      <c r="D279" s="111" t="s">
        <v>960</v>
      </c>
      <c r="E279" s="179">
        <v>6</v>
      </c>
      <c r="F279" s="178" t="s">
        <v>1952</v>
      </c>
      <c r="G279" s="178" t="s">
        <v>62</v>
      </c>
      <c r="H279" s="179">
        <v>15</v>
      </c>
      <c r="I279" s="179">
        <v>21</v>
      </c>
      <c r="J279" s="179">
        <v>14</v>
      </c>
      <c r="K279" s="179">
        <v>9</v>
      </c>
      <c r="L279" s="179">
        <v>22</v>
      </c>
      <c r="M279" s="179">
        <v>23</v>
      </c>
      <c r="N279" s="179">
        <v>104</v>
      </c>
      <c r="O279" s="109">
        <v>3</v>
      </c>
      <c r="P279" s="100"/>
      <c r="Q279" s="190"/>
      <c r="R279" s="190">
        <f t="shared" si="42"/>
        <v>0</v>
      </c>
      <c r="S279" s="190"/>
      <c r="T279" s="190"/>
      <c r="U279" s="109">
        <f t="shared" si="43"/>
        <v>0</v>
      </c>
      <c r="V279" s="190"/>
      <c r="W279" s="190"/>
      <c r="X279" s="190">
        <f t="shared" si="44"/>
        <v>0</v>
      </c>
      <c r="Y279" s="191"/>
      <c r="Z279" s="192"/>
      <c r="AA279" s="110" t="str">
        <f t="shared" si="45"/>
        <v/>
      </c>
      <c r="AB279" s="109" t="str">
        <f t="shared" si="46"/>
        <v/>
      </c>
      <c r="AC279" s="193" t="str">
        <f t="shared" si="47"/>
        <v xml:space="preserve"> </v>
      </c>
      <c r="AD279" s="194" t="str">
        <f t="shared" si="48"/>
        <v xml:space="preserve"> </v>
      </c>
      <c r="AE279" s="195" t="str">
        <f t="shared" si="49"/>
        <v xml:space="preserve"> </v>
      </c>
      <c r="AF279" s="196"/>
      <c r="AG279" s="106" t="str">
        <f t="shared" si="41"/>
        <v>ok</v>
      </c>
      <c r="AH279" s="196"/>
      <c r="AI279" s="197" t="s">
        <v>662</v>
      </c>
      <c r="AJ279" s="197" t="s">
        <v>661</v>
      </c>
      <c r="AK279" s="198"/>
      <c r="AL279" s="198" t="s">
        <v>53</v>
      </c>
      <c r="AM279" s="198" t="s">
        <v>1428</v>
      </c>
      <c r="AN279" s="198" t="s">
        <v>663</v>
      </c>
      <c r="AO279" s="197" t="s">
        <v>1763</v>
      </c>
      <c r="AP279" s="198" t="s">
        <v>1904</v>
      </c>
      <c r="AQ279" s="198">
        <v>25694855</v>
      </c>
      <c r="AR279" s="198" t="s">
        <v>62</v>
      </c>
      <c r="AS279" s="198" t="s">
        <v>664</v>
      </c>
    </row>
    <row r="280" spans="1:45" ht="22.5" customHeight="1" x14ac:dyDescent="0.25">
      <c r="A280" s="105"/>
      <c r="B280" s="102">
        <v>276</v>
      </c>
      <c r="C280" s="178" t="s">
        <v>96</v>
      </c>
      <c r="D280" s="111" t="s">
        <v>960</v>
      </c>
      <c r="E280" s="179">
        <v>2</v>
      </c>
      <c r="F280" s="178" t="s">
        <v>1952</v>
      </c>
      <c r="G280" s="178" t="s">
        <v>72</v>
      </c>
      <c r="H280" s="179">
        <v>7</v>
      </c>
      <c r="I280" s="179">
        <v>3</v>
      </c>
      <c r="J280" s="179">
        <v>2</v>
      </c>
      <c r="K280" s="179">
        <v>2</v>
      </c>
      <c r="L280" s="179">
        <v>4</v>
      </c>
      <c r="M280" s="179">
        <v>7</v>
      </c>
      <c r="N280" s="179">
        <v>25</v>
      </c>
      <c r="O280" s="109">
        <v>3</v>
      </c>
      <c r="P280" s="100"/>
      <c r="Q280" s="190"/>
      <c r="R280" s="190">
        <f t="shared" si="42"/>
        <v>0</v>
      </c>
      <c r="S280" s="190"/>
      <c r="T280" s="190"/>
      <c r="U280" s="109">
        <f t="shared" si="43"/>
        <v>0</v>
      </c>
      <c r="V280" s="190"/>
      <c r="W280" s="190"/>
      <c r="X280" s="190">
        <f t="shared" si="44"/>
        <v>0</v>
      </c>
      <c r="Y280" s="191"/>
      <c r="Z280" s="192"/>
      <c r="AA280" s="110" t="str">
        <f t="shared" si="45"/>
        <v/>
      </c>
      <c r="AB280" s="109" t="str">
        <f t="shared" si="46"/>
        <v/>
      </c>
      <c r="AC280" s="193" t="str">
        <f t="shared" si="47"/>
        <v xml:space="preserve"> </v>
      </c>
      <c r="AD280" s="194" t="str">
        <f t="shared" si="48"/>
        <v xml:space="preserve"> </v>
      </c>
      <c r="AE280" s="195" t="str">
        <f t="shared" si="49"/>
        <v xml:space="preserve"> </v>
      </c>
      <c r="AF280" s="196"/>
      <c r="AG280" s="106" t="str">
        <f t="shared" si="41"/>
        <v>ok</v>
      </c>
      <c r="AH280" s="196"/>
      <c r="AI280" s="197" t="s">
        <v>97</v>
      </c>
      <c r="AJ280" s="197" t="s">
        <v>96</v>
      </c>
      <c r="AK280" s="198"/>
      <c r="AL280" s="198" t="s">
        <v>53</v>
      </c>
      <c r="AM280" s="198" t="s">
        <v>2145</v>
      </c>
      <c r="AN280" s="198" t="s">
        <v>98</v>
      </c>
      <c r="AO280" s="197" t="s">
        <v>1764</v>
      </c>
      <c r="AP280" s="198" t="s">
        <v>1765</v>
      </c>
      <c r="AQ280" s="198">
        <v>26654652</v>
      </c>
      <c r="AR280" s="198" t="s">
        <v>72</v>
      </c>
      <c r="AS280" s="198" t="s">
        <v>99</v>
      </c>
    </row>
    <row r="281" spans="1:45" ht="22.5" customHeight="1" x14ac:dyDescent="0.25">
      <c r="A281" s="111"/>
      <c r="B281" s="102">
        <v>277</v>
      </c>
      <c r="C281" s="178" t="s">
        <v>1766</v>
      </c>
      <c r="D281" s="111" t="s">
        <v>960</v>
      </c>
      <c r="E281" s="179">
        <v>6</v>
      </c>
      <c r="F281" s="178" t="s">
        <v>1952</v>
      </c>
      <c r="G281" s="178" t="s">
        <v>62</v>
      </c>
      <c r="H281" s="179">
        <v>16</v>
      </c>
      <c r="I281" s="179">
        <v>18</v>
      </c>
      <c r="J281" s="179">
        <v>15</v>
      </c>
      <c r="K281" s="179">
        <v>11</v>
      </c>
      <c r="L281" s="179">
        <v>19</v>
      </c>
      <c r="M281" s="179">
        <v>22</v>
      </c>
      <c r="N281" s="179">
        <v>101</v>
      </c>
      <c r="O281" s="109">
        <v>3</v>
      </c>
      <c r="P281" s="100"/>
      <c r="Q281" s="190"/>
      <c r="R281" s="190">
        <f t="shared" si="42"/>
        <v>0</v>
      </c>
      <c r="S281" s="190"/>
      <c r="T281" s="190"/>
      <c r="U281" s="109">
        <f t="shared" si="43"/>
        <v>0</v>
      </c>
      <c r="V281" s="190"/>
      <c r="W281" s="190"/>
      <c r="X281" s="190">
        <f t="shared" si="44"/>
        <v>0</v>
      </c>
      <c r="Y281" s="191"/>
      <c r="Z281" s="192"/>
      <c r="AA281" s="110" t="str">
        <f t="shared" si="45"/>
        <v/>
      </c>
      <c r="AB281" s="109" t="str">
        <f t="shared" si="46"/>
        <v/>
      </c>
      <c r="AC281" s="193" t="str">
        <f t="shared" si="47"/>
        <v xml:space="preserve"> </v>
      </c>
      <c r="AD281" s="194" t="str">
        <f t="shared" si="48"/>
        <v xml:space="preserve"> </v>
      </c>
      <c r="AE281" s="195" t="str">
        <f t="shared" si="49"/>
        <v xml:space="preserve"> </v>
      </c>
      <c r="AF281" s="196"/>
      <c r="AG281" s="106" t="str">
        <f t="shared" si="41"/>
        <v>ok</v>
      </c>
      <c r="AH281" s="196"/>
      <c r="AI281" s="197" t="s">
        <v>907</v>
      </c>
      <c r="AJ281" s="197" t="s">
        <v>1766</v>
      </c>
      <c r="AK281" s="198"/>
      <c r="AL281" s="198"/>
      <c r="AM281" s="198" t="s">
        <v>228</v>
      </c>
      <c r="AN281" s="198" t="s">
        <v>229</v>
      </c>
      <c r="AO281" s="197" t="s">
        <v>1767</v>
      </c>
      <c r="AP281" s="198" t="s">
        <v>1768</v>
      </c>
      <c r="AQ281" s="198">
        <v>25433422</v>
      </c>
      <c r="AR281" s="198" t="s">
        <v>62</v>
      </c>
      <c r="AS281" s="198" t="s">
        <v>230</v>
      </c>
    </row>
    <row r="282" spans="1:45" ht="22.5" customHeight="1" x14ac:dyDescent="0.25">
      <c r="A282" s="105"/>
      <c r="B282" s="102">
        <v>278</v>
      </c>
      <c r="C282" s="178" t="s">
        <v>592</v>
      </c>
      <c r="D282" s="111" t="s">
        <v>960</v>
      </c>
      <c r="E282" s="179">
        <v>6</v>
      </c>
      <c r="F282" s="178" t="s">
        <v>1952</v>
      </c>
      <c r="G282" s="178" t="s">
        <v>75</v>
      </c>
      <c r="H282" s="179">
        <v>11</v>
      </c>
      <c r="I282" s="179">
        <v>12</v>
      </c>
      <c r="J282" s="179">
        <v>20</v>
      </c>
      <c r="K282" s="179">
        <v>13</v>
      </c>
      <c r="L282" s="179">
        <v>16</v>
      </c>
      <c r="M282" s="179">
        <v>18</v>
      </c>
      <c r="N282" s="179">
        <v>90</v>
      </c>
      <c r="O282" s="109">
        <v>3</v>
      </c>
      <c r="P282" s="100"/>
      <c r="Q282" s="190"/>
      <c r="R282" s="190">
        <f t="shared" si="42"/>
        <v>0</v>
      </c>
      <c r="S282" s="190"/>
      <c r="T282" s="190"/>
      <c r="U282" s="109">
        <f t="shared" si="43"/>
        <v>0</v>
      </c>
      <c r="V282" s="190"/>
      <c r="W282" s="190"/>
      <c r="X282" s="190">
        <f t="shared" si="44"/>
        <v>0</v>
      </c>
      <c r="Y282" s="191"/>
      <c r="Z282" s="192"/>
      <c r="AA282" s="110" t="str">
        <f t="shared" si="45"/>
        <v/>
      </c>
      <c r="AB282" s="109" t="str">
        <f t="shared" si="46"/>
        <v/>
      </c>
      <c r="AC282" s="193" t="str">
        <f t="shared" si="47"/>
        <v xml:space="preserve"> </v>
      </c>
      <c r="AD282" s="194" t="str">
        <f t="shared" si="48"/>
        <v xml:space="preserve"> </v>
      </c>
      <c r="AE282" s="195" t="str">
        <f t="shared" si="49"/>
        <v xml:space="preserve"> </v>
      </c>
      <c r="AF282" s="196"/>
      <c r="AG282" s="106" t="str">
        <f t="shared" si="41"/>
        <v>ok</v>
      </c>
      <c r="AH282" s="196"/>
      <c r="AI282" s="197" t="s">
        <v>593</v>
      </c>
      <c r="AJ282" s="197" t="s">
        <v>592</v>
      </c>
      <c r="AK282" s="198"/>
      <c r="AL282" s="198" t="s">
        <v>53</v>
      </c>
      <c r="AM282" s="198" t="s">
        <v>2146</v>
      </c>
      <c r="AN282" s="198" t="s">
        <v>594</v>
      </c>
      <c r="AO282" s="197" t="s">
        <v>1769</v>
      </c>
      <c r="AP282" s="198" t="s">
        <v>1770</v>
      </c>
      <c r="AQ282" s="198">
        <v>24649552</v>
      </c>
      <c r="AR282" s="198" t="s">
        <v>75</v>
      </c>
      <c r="AS282" s="198" t="s">
        <v>595</v>
      </c>
    </row>
    <row r="283" spans="1:45" ht="22.5" customHeight="1" x14ac:dyDescent="0.25">
      <c r="A283" s="111"/>
      <c r="B283" s="102">
        <v>279</v>
      </c>
      <c r="C283" s="178" t="s">
        <v>1905</v>
      </c>
      <c r="D283" s="111" t="s">
        <v>960</v>
      </c>
      <c r="E283" s="179">
        <v>3</v>
      </c>
      <c r="F283" s="178" t="s">
        <v>1952</v>
      </c>
      <c r="G283" s="178" t="s">
        <v>72</v>
      </c>
      <c r="H283" s="179">
        <v>5</v>
      </c>
      <c r="I283" s="179">
        <v>8</v>
      </c>
      <c r="J283" s="179">
        <v>11</v>
      </c>
      <c r="K283" s="179">
        <v>3</v>
      </c>
      <c r="L283" s="179">
        <v>9</v>
      </c>
      <c r="M283" s="179">
        <v>8</v>
      </c>
      <c r="N283" s="179">
        <v>44</v>
      </c>
      <c r="O283" s="109">
        <v>3</v>
      </c>
      <c r="P283" s="100"/>
      <c r="Q283" s="190"/>
      <c r="R283" s="190">
        <f t="shared" si="42"/>
        <v>0</v>
      </c>
      <c r="S283" s="190"/>
      <c r="T283" s="190"/>
      <c r="U283" s="109">
        <f t="shared" si="43"/>
        <v>0</v>
      </c>
      <c r="V283" s="190"/>
      <c r="W283" s="190"/>
      <c r="X283" s="190">
        <f t="shared" si="44"/>
        <v>0</v>
      </c>
      <c r="Y283" s="191"/>
      <c r="Z283" s="192"/>
      <c r="AA283" s="110" t="str">
        <f t="shared" si="45"/>
        <v/>
      </c>
      <c r="AB283" s="109" t="str">
        <f t="shared" si="46"/>
        <v/>
      </c>
      <c r="AC283" s="193" t="str">
        <f t="shared" si="47"/>
        <v xml:space="preserve"> </v>
      </c>
      <c r="AD283" s="194" t="str">
        <f t="shared" si="48"/>
        <v xml:space="preserve"> </v>
      </c>
      <c r="AE283" s="195" t="str">
        <f t="shared" si="49"/>
        <v xml:space="preserve"> </v>
      </c>
      <c r="AF283" s="196"/>
      <c r="AG283" s="106" t="str">
        <f t="shared" si="41"/>
        <v>ok</v>
      </c>
      <c r="AH283" s="196"/>
      <c r="AI283" s="197" t="s">
        <v>1906</v>
      </c>
      <c r="AJ283" s="197" t="s">
        <v>1905</v>
      </c>
      <c r="AK283" s="198"/>
      <c r="AL283" s="198"/>
      <c r="AM283" s="198" t="s">
        <v>1771</v>
      </c>
      <c r="AN283" s="198" t="s">
        <v>858</v>
      </c>
      <c r="AO283" s="197" t="s">
        <v>1772</v>
      </c>
      <c r="AP283" s="198" t="s">
        <v>1773</v>
      </c>
      <c r="AQ283" s="198">
        <v>26817502</v>
      </c>
      <c r="AR283" s="198" t="s">
        <v>72</v>
      </c>
      <c r="AS283" s="198" t="s">
        <v>859</v>
      </c>
    </row>
    <row r="284" spans="1:45" ht="22.5" customHeight="1" x14ac:dyDescent="0.25">
      <c r="A284" s="105"/>
      <c r="B284" s="102">
        <v>280</v>
      </c>
      <c r="C284" s="178" t="s">
        <v>433</v>
      </c>
      <c r="D284" s="111" t="s">
        <v>960</v>
      </c>
      <c r="E284" s="179">
        <v>12</v>
      </c>
      <c r="F284" s="178" t="s">
        <v>1952</v>
      </c>
      <c r="G284" s="178" t="s">
        <v>90</v>
      </c>
      <c r="H284" s="179">
        <v>46</v>
      </c>
      <c r="I284" s="179">
        <v>48</v>
      </c>
      <c r="J284" s="179">
        <v>42</v>
      </c>
      <c r="K284" s="179">
        <v>41</v>
      </c>
      <c r="L284" s="179">
        <v>36</v>
      </c>
      <c r="M284" s="179">
        <v>36</v>
      </c>
      <c r="N284" s="179">
        <v>249</v>
      </c>
      <c r="O284" s="109">
        <v>5</v>
      </c>
      <c r="P284" s="100"/>
      <c r="Q284" s="190"/>
      <c r="R284" s="190">
        <f t="shared" si="42"/>
        <v>0</v>
      </c>
      <c r="S284" s="190"/>
      <c r="T284" s="190"/>
      <c r="U284" s="109">
        <f t="shared" si="43"/>
        <v>0</v>
      </c>
      <c r="V284" s="190"/>
      <c r="W284" s="190"/>
      <c r="X284" s="190">
        <f t="shared" si="44"/>
        <v>0</v>
      </c>
      <c r="Y284" s="191"/>
      <c r="Z284" s="192"/>
      <c r="AA284" s="110" t="str">
        <f t="shared" si="45"/>
        <v/>
      </c>
      <c r="AB284" s="109" t="str">
        <f t="shared" si="46"/>
        <v/>
      </c>
      <c r="AC284" s="193" t="str">
        <f t="shared" si="47"/>
        <v xml:space="preserve"> </v>
      </c>
      <c r="AD284" s="194" t="str">
        <f t="shared" si="48"/>
        <v xml:space="preserve"> </v>
      </c>
      <c r="AE284" s="195" t="str">
        <f t="shared" si="49"/>
        <v xml:space="preserve"> </v>
      </c>
      <c r="AF284" s="196"/>
      <c r="AG284" s="106" t="str">
        <f t="shared" si="41"/>
        <v>ok</v>
      </c>
      <c r="AH284" s="196"/>
      <c r="AI284" s="197" t="s">
        <v>434</v>
      </c>
      <c r="AJ284" s="197" t="s">
        <v>433</v>
      </c>
      <c r="AK284" s="198"/>
      <c r="AL284" s="198"/>
      <c r="AM284" s="198" t="s">
        <v>2147</v>
      </c>
      <c r="AN284" s="198" t="s">
        <v>1774</v>
      </c>
      <c r="AO284" s="197" t="s">
        <v>1775</v>
      </c>
      <c r="AP284" s="198" t="s">
        <v>1776</v>
      </c>
      <c r="AQ284" s="198">
        <v>22372192</v>
      </c>
      <c r="AR284" s="198" t="s">
        <v>90</v>
      </c>
      <c r="AS284" s="198" t="s">
        <v>435</v>
      </c>
    </row>
    <row r="285" spans="1:45" ht="22.5" customHeight="1" x14ac:dyDescent="0.25">
      <c r="A285" s="111"/>
      <c r="B285" s="102">
        <v>281</v>
      </c>
      <c r="C285" s="178" t="s">
        <v>2051</v>
      </c>
      <c r="D285" s="111" t="s">
        <v>960</v>
      </c>
      <c r="E285" s="179">
        <v>12</v>
      </c>
      <c r="F285" s="178" t="s">
        <v>1952</v>
      </c>
      <c r="G285" s="178" t="s">
        <v>90</v>
      </c>
      <c r="H285" s="179">
        <v>37</v>
      </c>
      <c r="I285" s="179">
        <v>39</v>
      </c>
      <c r="J285" s="179">
        <v>28</v>
      </c>
      <c r="K285" s="179">
        <v>30</v>
      </c>
      <c r="L285" s="179">
        <v>31</v>
      </c>
      <c r="M285" s="179">
        <v>29</v>
      </c>
      <c r="N285" s="179">
        <v>194</v>
      </c>
      <c r="O285" s="109">
        <v>5</v>
      </c>
      <c r="P285" s="100"/>
      <c r="Q285" s="190"/>
      <c r="R285" s="190">
        <f t="shared" si="42"/>
        <v>0</v>
      </c>
      <c r="S285" s="190"/>
      <c r="T285" s="190"/>
      <c r="U285" s="109">
        <f t="shared" si="43"/>
        <v>0</v>
      </c>
      <c r="V285" s="190"/>
      <c r="W285" s="190"/>
      <c r="X285" s="190">
        <f t="shared" si="44"/>
        <v>0</v>
      </c>
      <c r="Y285" s="191"/>
      <c r="Z285" s="192"/>
      <c r="AA285" s="110" t="str">
        <f t="shared" si="45"/>
        <v/>
      </c>
      <c r="AB285" s="109" t="str">
        <f t="shared" si="46"/>
        <v/>
      </c>
      <c r="AC285" s="193" t="str">
        <f t="shared" si="47"/>
        <v xml:space="preserve"> </v>
      </c>
      <c r="AD285" s="194" t="str">
        <f t="shared" si="48"/>
        <v xml:space="preserve"> </v>
      </c>
      <c r="AE285" s="195" t="str">
        <f t="shared" si="49"/>
        <v xml:space="preserve"> </v>
      </c>
      <c r="AF285" s="196"/>
      <c r="AG285" s="106" t="str">
        <f t="shared" si="41"/>
        <v>ok</v>
      </c>
      <c r="AH285" s="196"/>
      <c r="AI285" s="197" t="s">
        <v>1777</v>
      </c>
      <c r="AJ285" s="197" t="s">
        <v>2051</v>
      </c>
      <c r="AK285" s="198"/>
      <c r="AL285" s="198" t="s">
        <v>53</v>
      </c>
      <c r="AM285" s="198" t="s">
        <v>224</v>
      </c>
      <c r="AN285" s="198" t="s">
        <v>1778</v>
      </c>
      <c r="AO285" s="197" t="s">
        <v>1775</v>
      </c>
      <c r="AP285" s="198" t="s">
        <v>1779</v>
      </c>
      <c r="AQ285" s="198">
        <v>22382746</v>
      </c>
      <c r="AR285" s="198" t="s">
        <v>90</v>
      </c>
      <c r="AS285" s="198" t="s">
        <v>225</v>
      </c>
    </row>
    <row r="286" spans="1:45" ht="22.5" customHeight="1" x14ac:dyDescent="0.25">
      <c r="A286" s="105"/>
      <c r="B286" s="102">
        <v>282</v>
      </c>
      <c r="C286" s="178" t="s">
        <v>148</v>
      </c>
      <c r="D286" s="111" t="s">
        <v>960</v>
      </c>
      <c r="E286" s="179">
        <v>17</v>
      </c>
      <c r="F286" s="178" t="s">
        <v>1952</v>
      </c>
      <c r="G286" s="178" t="s">
        <v>62</v>
      </c>
      <c r="H286" s="179">
        <v>70</v>
      </c>
      <c r="I286" s="179">
        <v>60</v>
      </c>
      <c r="J286" s="179">
        <v>68</v>
      </c>
      <c r="K286" s="179">
        <v>58</v>
      </c>
      <c r="L286" s="179">
        <v>66</v>
      </c>
      <c r="M286" s="179">
        <v>50</v>
      </c>
      <c r="N286" s="179">
        <v>372</v>
      </c>
      <c r="O286" s="109">
        <v>7</v>
      </c>
      <c r="P286" s="100"/>
      <c r="Q286" s="190"/>
      <c r="R286" s="190">
        <f t="shared" si="42"/>
        <v>0</v>
      </c>
      <c r="S286" s="190"/>
      <c r="T286" s="190"/>
      <c r="U286" s="109">
        <f t="shared" si="43"/>
        <v>0</v>
      </c>
      <c r="V286" s="190"/>
      <c r="W286" s="190"/>
      <c r="X286" s="190">
        <f t="shared" si="44"/>
        <v>0</v>
      </c>
      <c r="Y286" s="191"/>
      <c r="Z286" s="192"/>
      <c r="AA286" s="110" t="str">
        <f t="shared" si="45"/>
        <v/>
      </c>
      <c r="AB286" s="109" t="str">
        <f t="shared" si="46"/>
        <v/>
      </c>
      <c r="AC286" s="193" t="str">
        <f t="shared" si="47"/>
        <v xml:space="preserve"> </v>
      </c>
      <c r="AD286" s="194" t="str">
        <f t="shared" si="48"/>
        <v xml:space="preserve"> </v>
      </c>
      <c r="AE286" s="195" t="str">
        <f t="shared" si="49"/>
        <v xml:space="preserve"> </v>
      </c>
      <c r="AF286" s="196"/>
      <c r="AG286" s="106" t="str">
        <f t="shared" si="41"/>
        <v>ok</v>
      </c>
      <c r="AH286" s="196"/>
      <c r="AI286" s="197" t="s">
        <v>1780</v>
      </c>
      <c r="AJ286" s="197" t="s">
        <v>148</v>
      </c>
      <c r="AK286" s="198"/>
      <c r="AL286" s="198"/>
      <c r="AM286" s="198" t="s">
        <v>134</v>
      </c>
      <c r="AN286" s="198" t="s">
        <v>1781</v>
      </c>
      <c r="AO286" s="197" t="s">
        <v>1782</v>
      </c>
      <c r="AP286" s="198" t="s">
        <v>1907</v>
      </c>
      <c r="AQ286" s="198">
        <v>25694935</v>
      </c>
      <c r="AR286" s="198" t="s">
        <v>62</v>
      </c>
      <c r="AS286" s="198" t="s">
        <v>150</v>
      </c>
    </row>
    <row r="287" spans="1:45" ht="22.5" customHeight="1" x14ac:dyDescent="0.25">
      <c r="A287" s="111"/>
      <c r="B287" s="102">
        <v>283</v>
      </c>
      <c r="C287" s="178" t="s">
        <v>398</v>
      </c>
      <c r="D287" s="111" t="s">
        <v>960</v>
      </c>
      <c r="E287" s="179">
        <v>13</v>
      </c>
      <c r="F287" s="178" t="s">
        <v>1952</v>
      </c>
      <c r="G287" s="178" t="s">
        <v>62</v>
      </c>
      <c r="H287" s="179">
        <v>53</v>
      </c>
      <c r="I287" s="179">
        <v>41</v>
      </c>
      <c r="J287" s="179">
        <v>45</v>
      </c>
      <c r="K287" s="179">
        <v>45</v>
      </c>
      <c r="L287" s="179">
        <v>34</v>
      </c>
      <c r="M287" s="179">
        <v>41</v>
      </c>
      <c r="N287" s="179">
        <v>259</v>
      </c>
      <c r="O287" s="109">
        <v>5</v>
      </c>
      <c r="P287" s="100"/>
      <c r="Q287" s="190"/>
      <c r="R287" s="190">
        <f t="shared" si="42"/>
        <v>0</v>
      </c>
      <c r="S287" s="190"/>
      <c r="T287" s="190"/>
      <c r="U287" s="109">
        <f t="shared" si="43"/>
        <v>0</v>
      </c>
      <c r="V287" s="190"/>
      <c r="W287" s="190"/>
      <c r="X287" s="190">
        <f t="shared" si="44"/>
        <v>0</v>
      </c>
      <c r="Y287" s="191"/>
      <c r="Z287" s="192"/>
      <c r="AA287" s="110" t="str">
        <f t="shared" si="45"/>
        <v/>
      </c>
      <c r="AB287" s="109" t="str">
        <f t="shared" si="46"/>
        <v/>
      </c>
      <c r="AC287" s="193" t="str">
        <f t="shared" si="47"/>
        <v xml:space="preserve"> </v>
      </c>
      <c r="AD287" s="194" t="str">
        <f t="shared" si="48"/>
        <v xml:space="preserve"> </v>
      </c>
      <c r="AE287" s="195" t="str">
        <f t="shared" si="49"/>
        <v xml:space="preserve"> </v>
      </c>
      <c r="AF287" s="196"/>
      <c r="AG287" s="106" t="str">
        <f t="shared" si="41"/>
        <v>ok</v>
      </c>
      <c r="AH287" s="196"/>
      <c r="AI287" s="197" t="s">
        <v>1783</v>
      </c>
      <c r="AJ287" s="197" t="s">
        <v>398</v>
      </c>
      <c r="AK287" s="198"/>
      <c r="AL287" s="198"/>
      <c r="AM287" s="198" t="s">
        <v>1784</v>
      </c>
      <c r="AN287" s="198" t="s">
        <v>399</v>
      </c>
      <c r="AO287" s="197" t="s">
        <v>1785</v>
      </c>
      <c r="AP287" s="198" t="s">
        <v>1908</v>
      </c>
      <c r="AQ287" s="198">
        <v>25694945</v>
      </c>
      <c r="AR287" s="198" t="s">
        <v>62</v>
      </c>
      <c r="AS287" s="198" t="s">
        <v>400</v>
      </c>
    </row>
    <row r="288" spans="1:45" ht="22.5" customHeight="1" x14ac:dyDescent="0.25">
      <c r="A288" s="105"/>
      <c r="B288" s="102">
        <v>284</v>
      </c>
      <c r="C288" s="178" t="s">
        <v>167</v>
      </c>
      <c r="D288" s="111" t="s">
        <v>960</v>
      </c>
      <c r="E288" s="179">
        <v>13</v>
      </c>
      <c r="F288" s="178" t="s">
        <v>1952</v>
      </c>
      <c r="G288" s="178" t="s">
        <v>62</v>
      </c>
      <c r="H288" s="179">
        <v>50</v>
      </c>
      <c r="I288" s="179">
        <v>60</v>
      </c>
      <c r="J288" s="179">
        <v>41</v>
      </c>
      <c r="K288" s="179">
        <v>33</v>
      </c>
      <c r="L288" s="179">
        <v>50</v>
      </c>
      <c r="M288" s="179">
        <v>34</v>
      </c>
      <c r="N288" s="179">
        <v>268</v>
      </c>
      <c r="O288" s="109">
        <v>5</v>
      </c>
      <c r="P288" s="100"/>
      <c r="Q288" s="190"/>
      <c r="R288" s="190">
        <f t="shared" si="42"/>
        <v>0</v>
      </c>
      <c r="S288" s="190"/>
      <c r="T288" s="190"/>
      <c r="U288" s="109">
        <f t="shared" si="43"/>
        <v>0</v>
      </c>
      <c r="V288" s="190"/>
      <c r="W288" s="190"/>
      <c r="X288" s="190">
        <f t="shared" si="44"/>
        <v>0</v>
      </c>
      <c r="Y288" s="191"/>
      <c r="Z288" s="192"/>
      <c r="AA288" s="110" t="str">
        <f t="shared" si="45"/>
        <v/>
      </c>
      <c r="AB288" s="109" t="str">
        <f t="shared" si="46"/>
        <v/>
      </c>
      <c r="AC288" s="193" t="str">
        <f t="shared" si="47"/>
        <v xml:space="preserve"> </v>
      </c>
      <c r="AD288" s="194" t="str">
        <f t="shared" si="48"/>
        <v xml:space="preserve"> </v>
      </c>
      <c r="AE288" s="195" t="str">
        <f t="shared" si="49"/>
        <v xml:space="preserve"> </v>
      </c>
      <c r="AF288" s="196"/>
      <c r="AG288" s="106" t="str">
        <f t="shared" si="41"/>
        <v>ok</v>
      </c>
      <c r="AH288" s="196"/>
      <c r="AI288" s="197" t="s">
        <v>1786</v>
      </c>
      <c r="AJ288" s="197" t="s">
        <v>167</v>
      </c>
      <c r="AK288" s="198"/>
      <c r="AL288" s="198"/>
      <c r="AM288" s="198" t="s">
        <v>300</v>
      </c>
      <c r="AN288" s="198" t="s">
        <v>168</v>
      </c>
      <c r="AO288" s="197" t="s">
        <v>1787</v>
      </c>
      <c r="AP288" s="198" t="s">
        <v>1909</v>
      </c>
      <c r="AQ288" s="198">
        <v>25694965</v>
      </c>
      <c r="AR288" s="198" t="s">
        <v>62</v>
      </c>
      <c r="AS288" s="198" t="s">
        <v>169</v>
      </c>
    </row>
    <row r="289" spans="1:45" ht="22.5" customHeight="1" x14ac:dyDescent="0.25">
      <c r="A289" s="111"/>
      <c r="B289" s="102">
        <v>285</v>
      </c>
      <c r="C289" s="178" t="s">
        <v>2052</v>
      </c>
      <c r="D289" s="111" t="s">
        <v>960</v>
      </c>
      <c r="E289" s="179">
        <v>4</v>
      </c>
      <c r="F289" s="178" t="s">
        <v>1955</v>
      </c>
      <c r="G289" s="178" t="s">
        <v>90</v>
      </c>
      <c r="H289" s="179">
        <v>5</v>
      </c>
      <c r="I289" s="179">
        <v>4</v>
      </c>
      <c r="J289" s="179">
        <v>10</v>
      </c>
      <c r="K289" s="179">
        <v>11</v>
      </c>
      <c r="L289" s="179">
        <v>8</v>
      </c>
      <c r="M289" s="179">
        <v>4</v>
      </c>
      <c r="N289" s="179">
        <v>42</v>
      </c>
      <c r="O289" s="109">
        <v>3</v>
      </c>
      <c r="P289" s="100"/>
      <c r="Q289" s="190"/>
      <c r="R289" s="190">
        <f t="shared" si="42"/>
        <v>0</v>
      </c>
      <c r="S289" s="190"/>
      <c r="T289" s="190"/>
      <c r="U289" s="109">
        <f t="shared" si="43"/>
        <v>0</v>
      </c>
      <c r="V289" s="190"/>
      <c r="W289" s="190"/>
      <c r="X289" s="190">
        <f t="shared" si="44"/>
        <v>0</v>
      </c>
      <c r="Y289" s="191"/>
      <c r="Z289" s="192"/>
      <c r="AA289" s="110" t="str">
        <f t="shared" si="45"/>
        <v/>
      </c>
      <c r="AB289" s="109" t="str">
        <f t="shared" si="46"/>
        <v/>
      </c>
      <c r="AC289" s="193" t="str">
        <f t="shared" si="47"/>
        <v xml:space="preserve"> </v>
      </c>
      <c r="AD289" s="194" t="str">
        <f t="shared" si="48"/>
        <v xml:space="preserve"> </v>
      </c>
      <c r="AE289" s="195" t="str">
        <f t="shared" si="49"/>
        <v xml:space="preserve"> </v>
      </c>
      <c r="AF289" s="196"/>
      <c r="AG289" s="106" t="str">
        <f t="shared" ref="AG289:AG298" si="50">IF(X289&gt;U289+R289,"lathos","ok")</f>
        <v>ok</v>
      </c>
      <c r="AH289" s="196"/>
      <c r="AI289" s="197" t="s">
        <v>816</v>
      </c>
      <c r="AJ289" s="197" t="s">
        <v>2052</v>
      </c>
      <c r="AK289" s="198"/>
      <c r="AL289" s="198" t="s">
        <v>53</v>
      </c>
      <c r="AM289" s="198" t="s">
        <v>2148</v>
      </c>
      <c r="AN289" s="198" t="s">
        <v>915</v>
      </c>
      <c r="AO289" s="197" t="s">
        <v>1788</v>
      </c>
      <c r="AP289" s="198" t="s">
        <v>2149</v>
      </c>
      <c r="AQ289" s="198">
        <v>22681959</v>
      </c>
      <c r="AR289" s="198" t="s">
        <v>90</v>
      </c>
      <c r="AS289" s="198" t="s">
        <v>817</v>
      </c>
    </row>
    <row r="290" spans="1:45" ht="22.5" customHeight="1" x14ac:dyDescent="0.25">
      <c r="A290" s="105"/>
      <c r="B290" s="102">
        <v>286</v>
      </c>
      <c r="C290" s="178" t="s">
        <v>2053</v>
      </c>
      <c r="D290" s="111" t="s">
        <v>960</v>
      </c>
      <c r="E290" s="179">
        <v>3</v>
      </c>
      <c r="F290" s="178" t="s">
        <v>1952</v>
      </c>
      <c r="G290" s="178" t="s">
        <v>90</v>
      </c>
      <c r="H290" s="179">
        <v>5</v>
      </c>
      <c r="I290" s="179">
        <v>7</v>
      </c>
      <c r="J290" s="179">
        <v>4</v>
      </c>
      <c r="K290" s="179">
        <v>8</v>
      </c>
      <c r="L290" s="179">
        <v>7</v>
      </c>
      <c r="M290" s="179">
        <v>4</v>
      </c>
      <c r="N290" s="179">
        <v>35</v>
      </c>
      <c r="O290" s="109">
        <v>3</v>
      </c>
      <c r="P290" s="100"/>
      <c r="Q290" s="190"/>
      <c r="R290" s="190">
        <f t="shared" si="42"/>
        <v>0</v>
      </c>
      <c r="S290" s="190"/>
      <c r="T290" s="190"/>
      <c r="U290" s="109">
        <f t="shared" si="43"/>
        <v>0</v>
      </c>
      <c r="V290" s="190"/>
      <c r="W290" s="190"/>
      <c r="X290" s="190">
        <f t="shared" si="44"/>
        <v>0</v>
      </c>
      <c r="Y290" s="191"/>
      <c r="Z290" s="192"/>
      <c r="AA290" s="110" t="str">
        <f t="shared" si="45"/>
        <v/>
      </c>
      <c r="AB290" s="109" t="str">
        <f t="shared" si="46"/>
        <v/>
      </c>
      <c r="AC290" s="193" t="str">
        <f t="shared" si="47"/>
        <v xml:space="preserve"> </v>
      </c>
      <c r="AD290" s="194" t="str">
        <f t="shared" si="48"/>
        <v xml:space="preserve"> </v>
      </c>
      <c r="AE290" s="195" t="str">
        <f t="shared" si="49"/>
        <v xml:space="preserve"> </v>
      </c>
      <c r="AF290" s="196"/>
      <c r="AG290" s="106" t="str">
        <f t="shared" si="50"/>
        <v>ok</v>
      </c>
      <c r="AH290" s="196"/>
      <c r="AI290" s="197" t="s">
        <v>1789</v>
      </c>
      <c r="AJ290" s="197" t="s">
        <v>2053</v>
      </c>
      <c r="AK290" s="198"/>
      <c r="AL290" s="198" t="s">
        <v>53</v>
      </c>
      <c r="AM290" s="198" t="s">
        <v>235</v>
      </c>
      <c r="AN290" s="198" t="s">
        <v>1790</v>
      </c>
      <c r="AO290" s="197" t="s">
        <v>1791</v>
      </c>
      <c r="AP290" s="198" t="s">
        <v>1792</v>
      </c>
      <c r="AQ290" s="198">
        <v>22642115</v>
      </c>
      <c r="AR290" s="198" t="s">
        <v>90</v>
      </c>
      <c r="AS290" s="198" t="s">
        <v>818</v>
      </c>
    </row>
    <row r="291" spans="1:45" ht="22.5" customHeight="1" x14ac:dyDescent="0.25">
      <c r="A291" s="111"/>
      <c r="B291" s="102">
        <v>287</v>
      </c>
      <c r="C291" s="178" t="s">
        <v>532</v>
      </c>
      <c r="D291" s="111" t="s">
        <v>960</v>
      </c>
      <c r="E291" s="179">
        <v>14</v>
      </c>
      <c r="F291" s="178" t="s">
        <v>1952</v>
      </c>
      <c r="G291" s="178" t="s">
        <v>272</v>
      </c>
      <c r="H291" s="179">
        <v>52</v>
      </c>
      <c r="I291" s="179">
        <v>46</v>
      </c>
      <c r="J291" s="179">
        <v>51</v>
      </c>
      <c r="K291" s="179">
        <v>50</v>
      </c>
      <c r="L291" s="179">
        <v>44</v>
      </c>
      <c r="M291" s="179">
        <v>42</v>
      </c>
      <c r="N291" s="179">
        <v>285</v>
      </c>
      <c r="O291" s="109">
        <v>5</v>
      </c>
      <c r="P291" s="100"/>
      <c r="Q291" s="190"/>
      <c r="R291" s="190">
        <f t="shared" si="42"/>
        <v>0</v>
      </c>
      <c r="S291" s="190"/>
      <c r="T291" s="190"/>
      <c r="U291" s="109">
        <f t="shared" si="43"/>
        <v>0</v>
      </c>
      <c r="V291" s="190"/>
      <c r="W291" s="190"/>
      <c r="X291" s="190">
        <f t="shared" si="44"/>
        <v>0</v>
      </c>
      <c r="Y291" s="191"/>
      <c r="Z291" s="192"/>
      <c r="AA291" s="110" t="str">
        <f t="shared" si="45"/>
        <v/>
      </c>
      <c r="AB291" s="109" t="str">
        <f t="shared" si="46"/>
        <v/>
      </c>
      <c r="AC291" s="193" t="str">
        <f t="shared" si="47"/>
        <v xml:space="preserve"> </v>
      </c>
      <c r="AD291" s="194" t="str">
        <f t="shared" si="48"/>
        <v xml:space="preserve"> </v>
      </c>
      <c r="AE291" s="195" t="str">
        <f t="shared" si="49"/>
        <v xml:space="preserve"> </v>
      </c>
      <c r="AF291" s="196"/>
      <c r="AG291" s="106" t="str">
        <f t="shared" si="50"/>
        <v>ok</v>
      </c>
      <c r="AH291" s="196"/>
      <c r="AI291" s="197" t="s">
        <v>533</v>
      </c>
      <c r="AJ291" s="197" t="s">
        <v>532</v>
      </c>
      <c r="AK291" s="198"/>
      <c r="AL291" s="198"/>
      <c r="AM291" s="198" t="s">
        <v>1575</v>
      </c>
      <c r="AN291" s="198" t="s">
        <v>1793</v>
      </c>
      <c r="AO291" s="197" t="s">
        <v>1794</v>
      </c>
      <c r="AP291" s="198" t="s">
        <v>1795</v>
      </c>
      <c r="AQ291" s="198">
        <v>23740970</v>
      </c>
      <c r="AR291" s="198" t="s">
        <v>272</v>
      </c>
      <c r="AS291" s="198" t="s">
        <v>534</v>
      </c>
    </row>
    <row r="292" spans="1:45" ht="22.5" customHeight="1" x14ac:dyDescent="0.25">
      <c r="A292" s="105"/>
      <c r="B292" s="102">
        <v>288</v>
      </c>
      <c r="C292" s="178" t="s">
        <v>325</v>
      </c>
      <c r="D292" s="111" t="s">
        <v>960</v>
      </c>
      <c r="E292" s="179">
        <v>10</v>
      </c>
      <c r="F292" s="178" t="s">
        <v>1952</v>
      </c>
      <c r="G292" s="178" t="s">
        <v>72</v>
      </c>
      <c r="H292" s="179">
        <v>24</v>
      </c>
      <c r="I292" s="179">
        <v>32</v>
      </c>
      <c r="J292" s="179">
        <v>44</v>
      </c>
      <c r="K292" s="179">
        <v>37</v>
      </c>
      <c r="L292" s="179">
        <v>24</v>
      </c>
      <c r="M292" s="179">
        <v>46</v>
      </c>
      <c r="N292" s="179">
        <v>207</v>
      </c>
      <c r="O292" s="109">
        <v>3</v>
      </c>
      <c r="P292" s="100"/>
      <c r="Q292" s="190"/>
      <c r="R292" s="190">
        <f t="shared" si="42"/>
        <v>0</v>
      </c>
      <c r="S292" s="190"/>
      <c r="T292" s="190"/>
      <c r="U292" s="109">
        <f t="shared" si="43"/>
        <v>0</v>
      </c>
      <c r="V292" s="190"/>
      <c r="W292" s="190"/>
      <c r="X292" s="190">
        <f t="shared" si="44"/>
        <v>0</v>
      </c>
      <c r="Y292" s="191"/>
      <c r="Z292" s="192"/>
      <c r="AA292" s="110" t="str">
        <f t="shared" si="45"/>
        <v/>
      </c>
      <c r="AB292" s="109" t="str">
        <f t="shared" si="46"/>
        <v/>
      </c>
      <c r="AC292" s="193" t="str">
        <f t="shared" si="47"/>
        <v xml:space="preserve"> </v>
      </c>
      <c r="AD292" s="194" t="str">
        <f t="shared" si="48"/>
        <v xml:space="preserve"> </v>
      </c>
      <c r="AE292" s="195" t="str">
        <f t="shared" si="49"/>
        <v xml:space="preserve"> </v>
      </c>
      <c r="AF292" s="196"/>
      <c r="AG292" s="106" t="str">
        <f t="shared" si="50"/>
        <v>ok</v>
      </c>
      <c r="AH292" s="196"/>
      <c r="AI292" s="197" t="s">
        <v>326</v>
      </c>
      <c r="AJ292" s="197" t="s">
        <v>325</v>
      </c>
      <c r="AK292" s="198"/>
      <c r="AL292" s="198"/>
      <c r="AM292" s="198" t="s">
        <v>2150</v>
      </c>
      <c r="AN292" s="198" t="s">
        <v>1799</v>
      </c>
      <c r="AO292" s="197" t="s">
        <v>327</v>
      </c>
      <c r="AP292" s="198" t="s">
        <v>1800</v>
      </c>
      <c r="AQ292" s="198">
        <v>26270986</v>
      </c>
      <c r="AR292" s="198" t="s">
        <v>72</v>
      </c>
      <c r="AS292" s="198" t="s">
        <v>328</v>
      </c>
    </row>
    <row r="293" spans="1:45" ht="22.5" customHeight="1" x14ac:dyDescent="0.25">
      <c r="A293" s="111"/>
      <c r="B293" s="102">
        <v>289</v>
      </c>
      <c r="C293" s="178" t="s">
        <v>2054</v>
      </c>
      <c r="D293" s="111" t="s">
        <v>960</v>
      </c>
      <c r="E293" s="179">
        <v>13</v>
      </c>
      <c r="F293" s="178" t="s">
        <v>1952</v>
      </c>
      <c r="G293" s="178" t="s">
        <v>72</v>
      </c>
      <c r="H293" s="179">
        <v>39</v>
      </c>
      <c r="I293" s="179">
        <v>60</v>
      </c>
      <c r="J293" s="179">
        <v>41</v>
      </c>
      <c r="K293" s="179">
        <v>31</v>
      </c>
      <c r="L293" s="179">
        <v>40</v>
      </c>
      <c r="M293" s="179">
        <v>39</v>
      </c>
      <c r="N293" s="179">
        <v>250</v>
      </c>
      <c r="O293" s="109">
        <v>5</v>
      </c>
      <c r="P293" s="100"/>
      <c r="Q293" s="190"/>
      <c r="R293" s="190">
        <f t="shared" si="42"/>
        <v>0</v>
      </c>
      <c r="S293" s="190"/>
      <c r="T293" s="190"/>
      <c r="U293" s="109">
        <f t="shared" si="43"/>
        <v>0</v>
      </c>
      <c r="V293" s="190"/>
      <c r="W293" s="190"/>
      <c r="X293" s="190">
        <f t="shared" si="44"/>
        <v>0</v>
      </c>
      <c r="Y293" s="191"/>
      <c r="Z293" s="192"/>
      <c r="AA293" s="110" t="str">
        <f t="shared" si="45"/>
        <v/>
      </c>
      <c r="AB293" s="109" t="str">
        <f t="shared" si="46"/>
        <v/>
      </c>
      <c r="AC293" s="193" t="str">
        <f t="shared" si="47"/>
        <v xml:space="preserve"> </v>
      </c>
      <c r="AD293" s="194" t="str">
        <f t="shared" si="48"/>
        <v xml:space="preserve"> </v>
      </c>
      <c r="AE293" s="195" t="str">
        <f t="shared" si="49"/>
        <v xml:space="preserve"> </v>
      </c>
      <c r="AF293" s="196"/>
      <c r="AG293" s="106" t="str">
        <f t="shared" si="50"/>
        <v>ok</v>
      </c>
      <c r="AH293" s="196"/>
      <c r="AI293" s="197" t="s">
        <v>1910</v>
      </c>
      <c r="AJ293" s="197" t="s">
        <v>2054</v>
      </c>
      <c r="AK293" s="198"/>
      <c r="AL293" s="198"/>
      <c r="AM293" s="198" t="s">
        <v>2151</v>
      </c>
      <c r="AN293" s="198" t="s">
        <v>107</v>
      </c>
      <c r="AO293" s="197" t="s">
        <v>1801</v>
      </c>
      <c r="AP293" s="198" t="s">
        <v>1802</v>
      </c>
      <c r="AQ293" s="198">
        <v>26271718</v>
      </c>
      <c r="AR293" s="198" t="s">
        <v>72</v>
      </c>
      <c r="AS293" s="198" t="s">
        <v>108</v>
      </c>
    </row>
    <row r="294" spans="1:45" ht="22.5" customHeight="1" x14ac:dyDescent="0.25">
      <c r="A294" s="111"/>
      <c r="B294" s="102">
        <v>290</v>
      </c>
      <c r="C294" s="185" t="s">
        <v>2055</v>
      </c>
      <c r="D294" s="111" t="s">
        <v>960</v>
      </c>
      <c r="E294" s="179">
        <v>4</v>
      </c>
      <c r="F294" s="178" t="s">
        <v>1952</v>
      </c>
      <c r="G294" s="178" t="s">
        <v>75</v>
      </c>
      <c r="H294" s="179">
        <v>13</v>
      </c>
      <c r="I294" s="179">
        <v>15</v>
      </c>
      <c r="J294" s="179">
        <v>10</v>
      </c>
      <c r="K294" s="179">
        <v>9</v>
      </c>
      <c r="L294" s="179">
        <v>7</v>
      </c>
      <c r="M294" s="179">
        <v>11</v>
      </c>
      <c r="N294" s="179">
        <v>65</v>
      </c>
      <c r="O294" s="109">
        <v>3</v>
      </c>
      <c r="P294" s="100"/>
      <c r="Q294" s="190"/>
      <c r="R294" s="190">
        <f t="shared" si="42"/>
        <v>0</v>
      </c>
      <c r="S294" s="190"/>
      <c r="T294" s="190"/>
      <c r="U294" s="109">
        <f t="shared" si="43"/>
        <v>0</v>
      </c>
      <c r="V294" s="190"/>
      <c r="W294" s="190"/>
      <c r="X294" s="190">
        <f t="shared" si="44"/>
        <v>0</v>
      </c>
      <c r="Y294" s="191"/>
      <c r="Z294" s="192"/>
      <c r="AA294" s="110" t="str">
        <f t="shared" si="45"/>
        <v/>
      </c>
      <c r="AB294" s="109" t="str">
        <f t="shared" si="46"/>
        <v/>
      </c>
      <c r="AC294" s="193" t="str">
        <f t="shared" si="47"/>
        <v xml:space="preserve"> </v>
      </c>
      <c r="AD294" s="194" t="str">
        <f t="shared" si="48"/>
        <v xml:space="preserve"> </v>
      </c>
      <c r="AE294" s="195" t="str">
        <f t="shared" si="49"/>
        <v xml:space="preserve"> </v>
      </c>
      <c r="AF294" s="196"/>
      <c r="AG294" s="106" t="str">
        <f t="shared" si="50"/>
        <v>ok</v>
      </c>
      <c r="AH294" s="196"/>
      <c r="AI294" s="197" t="s">
        <v>1803</v>
      </c>
      <c r="AJ294" s="197" t="s">
        <v>2055</v>
      </c>
      <c r="AK294" s="198"/>
      <c r="AL294" s="198"/>
      <c r="AM294" s="198" t="s">
        <v>890</v>
      </c>
      <c r="AN294" s="198" t="s">
        <v>596</v>
      </c>
      <c r="AO294" s="197" t="s">
        <v>1804</v>
      </c>
      <c r="AP294" s="198" t="s">
        <v>1805</v>
      </c>
      <c r="AQ294" s="198">
        <v>24322815</v>
      </c>
      <c r="AR294" s="198" t="s">
        <v>75</v>
      </c>
      <c r="AS294" s="198" t="s">
        <v>597</v>
      </c>
    </row>
    <row r="295" spans="1:45" ht="22.5" customHeight="1" x14ac:dyDescent="0.25">
      <c r="A295" s="111"/>
      <c r="B295" s="102">
        <v>291</v>
      </c>
      <c r="C295" s="178" t="s">
        <v>2056</v>
      </c>
      <c r="D295" s="111" t="s">
        <v>960</v>
      </c>
      <c r="E295" s="179">
        <v>2</v>
      </c>
      <c r="F295" s="178" t="s">
        <v>1952</v>
      </c>
      <c r="G295" s="178" t="s">
        <v>72</v>
      </c>
      <c r="H295" s="179">
        <v>4</v>
      </c>
      <c r="I295" s="179">
        <v>5</v>
      </c>
      <c r="J295" s="179">
        <v>4</v>
      </c>
      <c r="K295" s="179">
        <v>4</v>
      </c>
      <c r="L295" s="179">
        <v>3</v>
      </c>
      <c r="M295" s="179">
        <v>3</v>
      </c>
      <c r="N295" s="179">
        <v>23</v>
      </c>
      <c r="O295" s="109">
        <v>3</v>
      </c>
      <c r="P295" s="100"/>
      <c r="Q295" s="190"/>
      <c r="R295" s="190">
        <f t="shared" si="42"/>
        <v>0</v>
      </c>
      <c r="S295" s="190"/>
      <c r="T295" s="190"/>
      <c r="U295" s="109">
        <f t="shared" si="43"/>
        <v>0</v>
      </c>
      <c r="V295" s="190"/>
      <c r="W295" s="190"/>
      <c r="X295" s="190">
        <f t="shared" si="44"/>
        <v>0</v>
      </c>
      <c r="Y295" s="191"/>
      <c r="Z295" s="192"/>
      <c r="AA295" s="110" t="str">
        <f t="shared" si="45"/>
        <v/>
      </c>
      <c r="AB295" s="109" t="str">
        <f t="shared" si="46"/>
        <v/>
      </c>
      <c r="AC295" s="193" t="str">
        <f t="shared" si="47"/>
        <v xml:space="preserve"> </v>
      </c>
      <c r="AD295" s="194" t="str">
        <f t="shared" si="48"/>
        <v xml:space="preserve"> </v>
      </c>
      <c r="AE295" s="195" t="str">
        <f t="shared" si="49"/>
        <v xml:space="preserve"> </v>
      </c>
      <c r="AF295" s="196"/>
      <c r="AG295" s="106" t="str">
        <f t="shared" si="50"/>
        <v>ok</v>
      </c>
      <c r="AH295" s="196"/>
      <c r="AI295" s="197" t="s">
        <v>2152</v>
      </c>
      <c r="AJ295" s="197" t="s">
        <v>2056</v>
      </c>
      <c r="AK295" s="198"/>
      <c r="AL295" s="198" t="s">
        <v>53</v>
      </c>
      <c r="AM295" s="198" t="s">
        <v>2153</v>
      </c>
      <c r="AN295" s="198" t="s">
        <v>1806</v>
      </c>
      <c r="AO295" s="197" t="s">
        <v>1807</v>
      </c>
      <c r="AP295" s="198" t="s">
        <v>1808</v>
      </c>
      <c r="AQ295" s="198">
        <v>26817104</v>
      </c>
      <c r="AR295" s="198" t="s">
        <v>72</v>
      </c>
      <c r="AS295" s="198" t="s">
        <v>861</v>
      </c>
    </row>
    <row r="296" spans="1:45" ht="22.5" customHeight="1" x14ac:dyDescent="0.25">
      <c r="A296" s="111"/>
      <c r="B296" s="102">
        <v>292</v>
      </c>
      <c r="C296" s="178" t="s">
        <v>88</v>
      </c>
      <c r="D296" s="111" t="s">
        <v>960</v>
      </c>
      <c r="E296" s="179">
        <v>7</v>
      </c>
      <c r="F296" s="178" t="s">
        <v>1955</v>
      </c>
      <c r="G296" s="178" t="s">
        <v>90</v>
      </c>
      <c r="H296" s="179">
        <v>0</v>
      </c>
      <c r="I296" s="179">
        <v>0</v>
      </c>
      <c r="J296" s="179">
        <v>0</v>
      </c>
      <c r="K296" s="179">
        <v>44</v>
      </c>
      <c r="L296" s="179">
        <v>52</v>
      </c>
      <c r="M296" s="179">
        <v>43</v>
      </c>
      <c r="N296" s="179">
        <v>139</v>
      </c>
      <c r="O296" s="109">
        <v>7</v>
      </c>
      <c r="P296" s="100"/>
      <c r="Q296" s="190"/>
      <c r="R296" s="190">
        <f t="shared" si="42"/>
        <v>0</v>
      </c>
      <c r="S296" s="190"/>
      <c r="T296" s="190"/>
      <c r="U296" s="109">
        <f t="shared" si="43"/>
        <v>0</v>
      </c>
      <c r="V296" s="190"/>
      <c r="W296" s="190"/>
      <c r="X296" s="190">
        <f t="shared" si="44"/>
        <v>0</v>
      </c>
      <c r="Y296" s="191"/>
      <c r="Z296" s="192"/>
      <c r="AA296" s="110" t="str">
        <f t="shared" si="45"/>
        <v/>
      </c>
      <c r="AB296" s="109" t="str">
        <f t="shared" si="46"/>
        <v/>
      </c>
      <c r="AC296" s="193" t="str">
        <f t="shared" si="47"/>
        <v xml:space="preserve"> </v>
      </c>
      <c r="AD296" s="194" t="str">
        <f t="shared" si="48"/>
        <v xml:space="preserve"> </v>
      </c>
      <c r="AE296" s="195" t="str">
        <f t="shared" si="49"/>
        <v xml:space="preserve"> </v>
      </c>
      <c r="AF296" s="196"/>
      <c r="AG296" s="106" t="str">
        <f t="shared" si="50"/>
        <v>ok</v>
      </c>
      <c r="AH296" s="196"/>
      <c r="AI296" s="197" t="s">
        <v>89</v>
      </c>
      <c r="AJ296" s="197" t="s">
        <v>88</v>
      </c>
      <c r="AK296" s="198"/>
      <c r="AL296" s="198"/>
      <c r="AM296" s="198" t="s">
        <v>916</v>
      </c>
      <c r="AN296" s="198" t="s">
        <v>1809</v>
      </c>
      <c r="AO296" s="197" t="s">
        <v>1810</v>
      </c>
      <c r="AP296" s="198" t="s">
        <v>1811</v>
      </c>
      <c r="AQ296" s="198">
        <v>22423124</v>
      </c>
      <c r="AR296" s="198" t="s">
        <v>90</v>
      </c>
      <c r="AS296" s="198" t="s">
        <v>91</v>
      </c>
    </row>
    <row r="297" spans="1:45" ht="22.5" customHeight="1" x14ac:dyDescent="0.25">
      <c r="A297" s="111"/>
      <c r="B297" s="102">
        <v>293</v>
      </c>
      <c r="C297" s="178" t="s">
        <v>598</v>
      </c>
      <c r="D297" s="111" t="s">
        <v>960</v>
      </c>
      <c r="E297" s="179">
        <v>6</v>
      </c>
      <c r="F297" s="178" t="s">
        <v>1952</v>
      </c>
      <c r="G297" s="178" t="s">
        <v>75</v>
      </c>
      <c r="H297" s="179">
        <v>17</v>
      </c>
      <c r="I297" s="179">
        <v>16</v>
      </c>
      <c r="J297" s="179">
        <v>15</v>
      </c>
      <c r="K297" s="179">
        <v>25</v>
      </c>
      <c r="L297" s="179">
        <v>18</v>
      </c>
      <c r="M297" s="179">
        <v>16</v>
      </c>
      <c r="N297" s="179">
        <v>107</v>
      </c>
      <c r="O297" s="109">
        <v>3</v>
      </c>
      <c r="P297" s="100"/>
      <c r="Q297" s="190"/>
      <c r="R297" s="190">
        <f t="shared" si="42"/>
        <v>0</v>
      </c>
      <c r="S297" s="190"/>
      <c r="T297" s="190"/>
      <c r="U297" s="109">
        <f t="shared" si="43"/>
        <v>0</v>
      </c>
      <c r="V297" s="190"/>
      <c r="W297" s="190"/>
      <c r="X297" s="190">
        <f t="shared" si="44"/>
        <v>0</v>
      </c>
      <c r="Y297" s="191"/>
      <c r="Z297" s="192"/>
      <c r="AA297" s="110" t="str">
        <f t="shared" si="45"/>
        <v/>
      </c>
      <c r="AB297" s="109" t="str">
        <f t="shared" si="46"/>
        <v/>
      </c>
      <c r="AC297" s="193" t="str">
        <f t="shared" si="47"/>
        <v xml:space="preserve"> </v>
      </c>
      <c r="AD297" s="194" t="str">
        <f t="shared" si="48"/>
        <v xml:space="preserve"> </v>
      </c>
      <c r="AE297" s="195" t="str">
        <f t="shared" si="49"/>
        <v xml:space="preserve"> </v>
      </c>
      <c r="AF297" s="196"/>
      <c r="AG297" s="106" t="str">
        <f t="shared" si="50"/>
        <v>ok</v>
      </c>
      <c r="AH297" s="196"/>
      <c r="AI297" s="197" t="s">
        <v>599</v>
      </c>
      <c r="AJ297" s="197" t="s">
        <v>598</v>
      </c>
      <c r="AK297" s="198"/>
      <c r="AL297" s="198"/>
      <c r="AM297" s="198" t="s">
        <v>545</v>
      </c>
      <c r="AN297" s="198" t="s">
        <v>1812</v>
      </c>
      <c r="AO297" s="197" t="s">
        <v>1813</v>
      </c>
      <c r="AP297" s="198" t="s">
        <v>1814</v>
      </c>
      <c r="AQ297" s="198">
        <v>22870454</v>
      </c>
      <c r="AR297" s="198" t="s">
        <v>75</v>
      </c>
      <c r="AS297" s="198" t="s">
        <v>600</v>
      </c>
    </row>
    <row r="298" spans="1:45" ht="22.5" customHeight="1" x14ac:dyDescent="0.25">
      <c r="A298" s="111"/>
      <c r="B298" s="102">
        <v>294</v>
      </c>
      <c r="C298" s="178" t="s">
        <v>821</v>
      </c>
      <c r="D298" s="111" t="s">
        <v>960</v>
      </c>
      <c r="E298" s="179">
        <v>8</v>
      </c>
      <c r="F298" s="178" t="s">
        <v>1952</v>
      </c>
      <c r="G298" s="178" t="s">
        <v>90</v>
      </c>
      <c r="H298" s="179">
        <v>19</v>
      </c>
      <c r="I298" s="179">
        <v>24</v>
      </c>
      <c r="J298" s="179">
        <v>26</v>
      </c>
      <c r="K298" s="179">
        <v>30</v>
      </c>
      <c r="L298" s="179">
        <v>22</v>
      </c>
      <c r="M298" s="179">
        <v>19</v>
      </c>
      <c r="N298" s="179">
        <v>140</v>
      </c>
      <c r="O298" s="109">
        <v>3</v>
      </c>
      <c r="P298" s="100"/>
      <c r="Q298" s="190"/>
      <c r="R298" s="190">
        <f t="shared" si="42"/>
        <v>0</v>
      </c>
      <c r="S298" s="190"/>
      <c r="T298" s="190"/>
      <c r="U298" s="109">
        <f t="shared" si="43"/>
        <v>0</v>
      </c>
      <c r="V298" s="190"/>
      <c r="W298" s="190"/>
      <c r="X298" s="190">
        <f t="shared" si="44"/>
        <v>0</v>
      </c>
      <c r="Y298" s="191"/>
      <c r="Z298" s="192"/>
      <c r="AA298" s="110" t="str">
        <f t="shared" si="45"/>
        <v/>
      </c>
      <c r="AB298" s="109" t="str">
        <f t="shared" si="46"/>
        <v/>
      </c>
      <c r="AC298" s="193" t="str">
        <f t="shared" si="47"/>
        <v xml:space="preserve"> </v>
      </c>
      <c r="AD298" s="194" t="str">
        <f t="shared" si="48"/>
        <v xml:space="preserve"> </v>
      </c>
      <c r="AE298" s="195" t="str">
        <f t="shared" si="49"/>
        <v xml:space="preserve"> </v>
      </c>
      <c r="AF298" s="196"/>
      <c r="AG298" s="106" t="str">
        <f t="shared" si="50"/>
        <v>ok</v>
      </c>
      <c r="AH298" s="196"/>
      <c r="AI298" s="197" t="s">
        <v>822</v>
      </c>
      <c r="AJ298" s="197" t="s">
        <v>821</v>
      </c>
      <c r="AK298" s="198"/>
      <c r="AL298" s="198"/>
      <c r="AM298" s="198" t="s">
        <v>795</v>
      </c>
      <c r="AN298" s="198" t="s">
        <v>824</v>
      </c>
      <c r="AO298" s="197" t="s">
        <v>1815</v>
      </c>
      <c r="AP298" s="198" t="s">
        <v>1816</v>
      </c>
      <c r="AQ298" s="198">
        <v>22624693</v>
      </c>
      <c r="AR298" s="198" t="s">
        <v>90</v>
      </c>
      <c r="AS298" s="198" t="s">
        <v>825</v>
      </c>
    </row>
    <row r="299" spans="1:45" s="1" customFormat="1" ht="22.5" customHeight="1" x14ac:dyDescent="0.25">
      <c r="B299" s="2"/>
      <c r="C299" s="1" t="s">
        <v>940</v>
      </c>
      <c r="D299" s="3"/>
      <c r="E299" s="3"/>
      <c r="F299" s="2"/>
      <c r="G299" s="2"/>
      <c r="H299" s="2"/>
      <c r="L299" s="2"/>
      <c r="Z299" s="16"/>
      <c r="AA299" s="17"/>
      <c r="AB299" s="55"/>
      <c r="AH299" s="2"/>
      <c r="AI299" s="56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</row>
    <row r="300" spans="1:45" s="1" customFormat="1" ht="22.5" customHeight="1" x14ac:dyDescent="0.25">
      <c r="A300" s="1" t="s">
        <v>939</v>
      </c>
      <c r="B300" s="2" t="s">
        <v>939</v>
      </c>
      <c r="C300" s="1" t="s">
        <v>939</v>
      </c>
      <c r="D300" s="3" t="s">
        <v>939</v>
      </c>
      <c r="E300" s="3" t="s">
        <v>939</v>
      </c>
      <c r="F300" s="2" t="s">
        <v>939</v>
      </c>
      <c r="G300" s="2" t="s">
        <v>939</v>
      </c>
      <c r="H300" s="2" t="s">
        <v>939</v>
      </c>
      <c r="I300" s="1" t="s">
        <v>939</v>
      </c>
      <c r="J300" s="1" t="s">
        <v>939</v>
      </c>
      <c r="K300" s="1" t="s">
        <v>939</v>
      </c>
      <c r="L300" s="2" t="s">
        <v>939</v>
      </c>
      <c r="M300" s="1" t="s">
        <v>939</v>
      </c>
      <c r="N300" s="1" t="s">
        <v>939</v>
      </c>
      <c r="O300" s="1" t="s">
        <v>939</v>
      </c>
      <c r="P300" s="1" t="s">
        <v>939</v>
      </c>
      <c r="Q300" s="1" t="s">
        <v>939</v>
      </c>
      <c r="R300" s="1" t="s">
        <v>939</v>
      </c>
      <c r="S300" s="1" t="s">
        <v>939</v>
      </c>
      <c r="T300" s="1" t="s">
        <v>939</v>
      </c>
      <c r="U300" s="1" t="s">
        <v>939</v>
      </c>
      <c r="V300" s="1" t="s">
        <v>939</v>
      </c>
      <c r="W300" s="1" t="s">
        <v>939</v>
      </c>
      <c r="X300" s="1" t="s">
        <v>939</v>
      </c>
      <c r="Y300" s="1" t="s">
        <v>939</v>
      </c>
      <c r="Z300" s="16" t="s">
        <v>939</v>
      </c>
      <c r="AA300" s="17" t="s">
        <v>939</v>
      </c>
      <c r="AB300" s="55" t="s">
        <v>939</v>
      </c>
      <c r="AC300" s="1" t="s">
        <v>939</v>
      </c>
      <c r="AD300" s="1" t="s">
        <v>939</v>
      </c>
      <c r="AE300" s="1" t="s">
        <v>939</v>
      </c>
      <c r="AF300" s="1" t="s">
        <v>939</v>
      </c>
      <c r="AG300" s="1" t="s">
        <v>939</v>
      </c>
      <c r="AH300" s="2" t="s">
        <v>939</v>
      </c>
      <c r="AI300" s="56" t="s">
        <v>939</v>
      </c>
      <c r="AJ300" s="57" t="s">
        <v>939</v>
      </c>
      <c r="AK300" s="57" t="s">
        <v>939</v>
      </c>
      <c r="AL300" s="57" t="s">
        <v>939</v>
      </c>
      <c r="AM300" s="57" t="s">
        <v>939</v>
      </c>
      <c r="AN300" s="57" t="s">
        <v>939</v>
      </c>
      <c r="AO300" s="57" t="s">
        <v>939</v>
      </c>
      <c r="AP300" s="57" t="s">
        <v>939</v>
      </c>
      <c r="AQ300" s="57" t="s">
        <v>939</v>
      </c>
      <c r="AR300" s="57" t="s">
        <v>939</v>
      </c>
      <c r="AS300" s="57" t="s">
        <v>939</v>
      </c>
    </row>
    <row r="301" spans="1:45" s="1" customFormat="1" ht="22.5" customHeight="1" x14ac:dyDescent="0.25">
      <c r="B301" s="2"/>
      <c r="D301" s="3"/>
      <c r="E301" s="3"/>
      <c r="F301" s="2"/>
      <c r="G301" s="2"/>
      <c r="H301" s="2"/>
      <c r="L301" s="2"/>
      <c r="Z301" s="16"/>
      <c r="AA301" s="17"/>
      <c r="AB301" s="55"/>
      <c r="AH301" s="2"/>
      <c r="AI301" s="56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</row>
    <row r="302" spans="1:45" s="1" customFormat="1" ht="22.5" customHeight="1" x14ac:dyDescent="0.25">
      <c r="B302" s="2"/>
      <c r="D302" s="3"/>
      <c r="E302" s="3"/>
      <c r="F302" s="2"/>
      <c r="G302" s="2"/>
      <c r="H302" s="2"/>
      <c r="L302" s="2"/>
      <c r="Z302" s="16"/>
      <c r="AA302" s="17"/>
      <c r="AB302" s="55"/>
      <c r="AH302" s="2"/>
      <c r="AI302" s="56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</row>
    <row r="303" spans="1:45" s="1" customFormat="1" ht="22.5" customHeight="1" x14ac:dyDescent="0.25">
      <c r="B303" s="2"/>
      <c r="D303" s="3"/>
      <c r="E303" s="3"/>
      <c r="F303" s="2"/>
      <c r="G303" s="2"/>
      <c r="H303" s="2"/>
      <c r="L303" s="2"/>
      <c r="Z303" s="16"/>
      <c r="AA303" s="17"/>
      <c r="AB303" s="55"/>
      <c r="AH303" s="2"/>
      <c r="AI303" s="56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</row>
    <row r="304" spans="1:45" s="1" customFormat="1" ht="22.5" customHeight="1" x14ac:dyDescent="0.25">
      <c r="B304" s="2"/>
      <c r="D304" s="3"/>
      <c r="E304" s="3"/>
      <c r="F304" s="2"/>
      <c r="G304" s="2"/>
      <c r="H304" s="2"/>
      <c r="L304" s="2"/>
      <c r="Z304" s="16"/>
      <c r="AA304" s="17"/>
      <c r="AB304" s="55"/>
      <c r="AH304" s="2"/>
      <c r="AI304" s="56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</row>
    <row r="305" spans="2:45" s="1" customFormat="1" ht="22.5" customHeight="1" x14ac:dyDescent="0.25">
      <c r="B305" s="2"/>
      <c r="D305" s="3"/>
      <c r="E305" s="3"/>
      <c r="F305" s="2"/>
      <c r="G305" s="2"/>
      <c r="H305" s="2"/>
      <c r="L305" s="2"/>
      <c r="Z305" s="16"/>
      <c r="AA305" s="17"/>
      <c r="AB305" s="55"/>
      <c r="AH305" s="2"/>
      <c r="AI305" s="56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</row>
    <row r="306" spans="2:45" s="1" customFormat="1" ht="22.5" customHeight="1" x14ac:dyDescent="0.25">
      <c r="B306" s="2"/>
      <c r="D306" s="3"/>
      <c r="E306" s="3"/>
      <c r="F306" s="2"/>
      <c r="G306" s="2"/>
      <c r="H306" s="2"/>
      <c r="L306" s="2"/>
      <c r="Z306" s="16"/>
      <c r="AA306" s="17"/>
      <c r="AB306" s="55"/>
      <c r="AH306" s="2"/>
      <c r="AI306" s="56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</row>
    <row r="307" spans="2:45" s="1" customFormat="1" ht="22.5" customHeight="1" x14ac:dyDescent="0.25">
      <c r="B307" s="2"/>
      <c r="D307" s="3"/>
      <c r="E307" s="3"/>
      <c r="F307" s="2"/>
      <c r="G307" s="2"/>
      <c r="H307" s="2"/>
      <c r="L307" s="2"/>
      <c r="Z307" s="16"/>
      <c r="AA307" s="17"/>
      <c r="AB307" s="55"/>
      <c r="AH307" s="2"/>
      <c r="AI307" s="56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</row>
    <row r="308" spans="2:45" s="1" customFormat="1" ht="22.5" customHeight="1" x14ac:dyDescent="0.25">
      <c r="B308" s="2"/>
      <c r="D308" s="3"/>
      <c r="E308" s="3"/>
      <c r="F308" s="2"/>
      <c r="G308" s="2"/>
      <c r="H308" s="2"/>
      <c r="L308" s="2"/>
      <c r="Z308" s="16"/>
      <c r="AA308" s="17"/>
      <c r="AB308" s="55"/>
      <c r="AH308" s="2"/>
      <c r="AI308" s="56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</row>
    <row r="309" spans="2:45" s="1" customFormat="1" ht="22.5" customHeight="1" x14ac:dyDescent="0.25">
      <c r="B309" s="2"/>
      <c r="D309" s="3"/>
      <c r="E309" s="3"/>
      <c r="F309" s="2"/>
      <c r="G309" s="2"/>
      <c r="H309" s="2"/>
      <c r="L309" s="2"/>
      <c r="Z309" s="16"/>
      <c r="AA309" s="17"/>
      <c r="AB309" s="55"/>
      <c r="AH309" s="2"/>
      <c r="AI309" s="56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</row>
    <row r="310" spans="2:45" s="1" customFormat="1" ht="22.5" customHeight="1" x14ac:dyDescent="0.25">
      <c r="B310" s="2"/>
      <c r="D310" s="3"/>
      <c r="E310" s="3"/>
      <c r="F310" s="2"/>
      <c r="G310" s="2"/>
      <c r="H310" s="2"/>
      <c r="L310" s="2"/>
      <c r="Z310" s="16"/>
      <c r="AA310" s="17"/>
      <c r="AB310" s="55"/>
      <c r="AH310" s="2"/>
      <c r="AI310" s="56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</row>
    <row r="311" spans="2:45" s="1" customFormat="1" ht="22.5" customHeight="1" x14ac:dyDescent="0.25">
      <c r="B311" s="2"/>
      <c r="D311" s="3"/>
      <c r="E311" s="3"/>
      <c r="F311" s="2"/>
      <c r="G311" s="2"/>
      <c r="H311" s="2"/>
      <c r="L311" s="2"/>
      <c r="Z311" s="16"/>
      <c r="AA311" s="17"/>
      <c r="AB311" s="55"/>
      <c r="AH311" s="2"/>
      <c r="AI311" s="56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</row>
    <row r="312" spans="2:45" s="1" customFormat="1" ht="22.5" customHeight="1" x14ac:dyDescent="0.25">
      <c r="B312" s="2"/>
      <c r="D312" s="3"/>
      <c r="E312" s="3"/>
      <c r="F312" s="2"/>
      <c r="G312" s="2"/>
      <c r="H312" s="2"/>
      <c r="L312" s="2"/>
      <c r="Z312" s="16"/>
      <c r="AA312" s="17"/>
      <c r="AB312" s="55"/>
      <c r="AH312" s="2"/>
      <c r="AI312" s="56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</row>
    <row r="313" spans="2:45" s="1" customFormat="1" ht="22.5" customHeight="1" x14ac:dyDescent="0.25">
      <c r="B313" s="2"/>
      <c r="D313" s="3"/>
      <c r="E313" s="3"/>
      <c r="F313" s="2"/>
      <c r="G313" s="2"/>
      <c r="H313" s="2"/>
      <c r="L313" s="2"/>
      <c r="Z313" s="16"/>
      <c r="AA313" s="17"/>
      <c r="AB313" s="55"/>
      <c r="AH313" s="2"/>
      <c r="AI313" s="56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</row>
    <row r="314" spans="2:45" s="1" customFormat="1" ht="22.5" customHeight="1" x14ac:dyDescent="0.25">
      <c r="B314" s="2"/>
      <c r="D314" s="3"/>
      <c r="E314" s="3"/>
      <c r="F314" s="2"/>
      <c r="G314" s="2"/>
      <c r="H314" s="2"/>
      <c r="L314" s="2"/>
      <c r="Z314" s="16"/>
      <c r="AA314" s="17"/>
      <c r="AB314" s="55"/>
      <c r="AH314" s="2"/>
      <c r="AI314" s="56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</row>
    <row r="315" spans="2:45" s="1" customFormat="1" ht="22.5" customHeight="1" x14ac:dyDescent="0.25">
      <c r="B315" s="2"/>
      <c r="D315" s="3"/>
      <c r="E315" s="3"/>
      <c r="F315" s="2"/>
      <c r="G315" s="2"/>
      <c r="H315" s="2"/>
      <c r="L315" s="2"/>
      <c r="Z315" s="16"/>
      <c r="AA315" s="17"/>
      <c r="AB315" s="55"/>
      <c r="AH315" s="2"/>
      <c r="AI315" s="56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</row>
    <row r="316" spans="2:45" s="1" customFormat="1" ht="22.5" customHeight="1" x14ac:dyDescent="0.25">
      <c r="B316" s="2"/>
      <c r="D316" s="3"/>
      <c r="E316" s="3"/>
      <c r="F316" s="2"/>
      <c r="G316" s="2"/>
      <c r="H316" s="2"/>
      <c r="L316" s="2"/>
      <c r="Z316" s="16"/>
      <c r="AA316" s="17"/>
      <c r="AB316" s="55"/>
      <c r="AH316" s="2"/>
      <c r="AI316" s="56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</row>
    <row r="317" spans="2:45" s="1" customFormat="1" ht="22.5" customHeight="1" x14ac:dyDescent="0.25">
      <c r="B317" s="2"/>
      <c r="D317" s="3"/>
      <c r="E317" s="3"/>
      <c r="F317" s="2"/>
      <c r="G317" s="2"/>
      <c r="H317" s="2"/>
      <c r="L317" s="2"/>
      <c r="Z317" s="16"/>
      <c r="AA317" s="17"/>
      <c r="AB317" s="55"/>
      <c r="AH317" s="2"/>
      <c r="AI317" s="56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</row>
    <row r="318" spans="2:45" s="1" customFormat="1" ht="22.5" customHeight="1" x14ac:dyDescent="0.25">
      <c r="B318" s="2"/>
      <c r="D318" s="3"/>
      <c r="E318" s="3"/>
      <c r="F318" s="2"/>
      <c r="G318" s="2"/>
      <c r="H318" s="2"/>
      <c r="L318" s="2"/>
      <c r="Z318" s="16"/>
      <c r="AA318" s="17"/>
      <c r="AB318" s="55"/>
      <c r="AH318" s="2"/>
      <c r="AI318" s="56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</row>
    <row r="319" spans="2:45" s="1" customFormat="1" ht="22.5" customHeight="1" x14ac:dyDescent="0.25">
      <c r="B319" s="2"/>
      <c r="D319" s="3"/>
      <c r="E319" s="3"/>
      <c r="F319" s="2"/>
      <c r="G319" s="2"/>
      <c r="H319" s="2"/>
      <c r="L319" s="2"/>
      <c r="Z319" s="16"/>
      <c r="AA319" s="17"/>
      <c r="AB319" s="55"/>
      <c r="AH319" s="2"/>
      <c r="AI319" s="56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</row>
    <row r="320" spans="2:45" s="1" customFormat="1" ht="22.5" customHeight="1" x14ac:dyDescent="0.25">
      <c r="B320" s="2"/>
      <c r="D320" s="3"/>
      <c r="E320" s="3"/>
      <c r="F320" s="2"/>
      <c r="G320" s="2"/>
      <c r="H320" s="2"/>
      <c r="L320" s="2"/>
      <c r="Z320" s="16"/>
      <c r="AA320" s="17"/>
      <c r="AB320" s="55"/>
      <c r="AH320" s="2"/>
      <c r="AI320" s="56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</row>
    <row r="321" spans="2:45" s="1" customFormat="1" ht="22.5" customHeight="1" x14ac:dyDescent="0.25">
      <c r="B321" s="2"/>
      <c r="D321" s="3"/>
      <c r="E321" s="3"/>
      <c r="F321" s="2"/>
      <c r="G321" s="2"/>
      <c r="H321" s="2"/>
      <c r="L321" s="2"/>
      <c r="Z321" s="16"/>
      <c r="AA321" s="17"/>
      <c r="AB321" s="55"/>
      <c r="AH321" s="2"/>
      <c r="AI321" s="56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</row>
    <row r="322" spans="2:45" s="1" customFormat="1" ht="22.5" customHeight="1" x14ac:dyDescent="0.25">
      <c r="B322" s="2"/>
      <c r="D322" s="3"/>
      <c r="E322" s="3"/>
      <c r="F322" s="2"/>
      <c r="G322" s="2"/>
      <c r="H322" s="2"/>
      <c r="L322" s="2"/>
      <c r="Z322" s="16"/>
      <c r="AA322" s="17"/>
      <c r="AB322" s="55"/>
      <c r="AH322" s="2"/>
      <c r="AI322" s="56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</row>
    <row r="323" spans="2:45" s="1" customFormat="1" ht="22.5" customHeight="1" x14ac:dyDescent="0.25">
      <c r="B323" s="2"/>
      <c r="D323" s="3"/>
      <c r="E323" s="3"/>
      <c r="F323" s="2"/>
      <c r="G323" s="2"/>
      <c r="H323" s="2"/>
      <c r="L323" s="2"/>
      <c r="Z323" s="16"/>
      <c r="AA323" s="17"/>
      <c r="AB323" s="55"/>
      <c r="AH323" s="2"/>
      <c r="AI323" s="56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</row>
    <row r="324" spans="2:45" s="1" customFormat="1" ht="22.5" customHeight="1" x14ac:dyDescent="0.25">
      <c r="B324" s="2"/>
      <c r="D324" s="3"/>
      <c r="E324" s="3"/>
      <c r="F324" s="2"/>
      <c r="G324" s="2"/>
      <c r="H324" s="2"/>
      <c r="L324" s="2"/>
      <c r="Z324" s="16"/>
      <c r="AA324" s="17"/>
      <c r="AB324" s="55"/>
      <c r="AH324" s="2"/>
      <c r="AI324" s="56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</row>
    <row r="325" spans="2:45" s="1" customFormat="1" ht="22.5" customHeight="1" x14ac:dyDescent="0.25">
      <c r="B325" s="2"/>
      <c r="D325" s="3"/>
      <c r="E325" s="3"/>
      <c r="F325" s="2"/>
      <c r="G325" s="2"/>
      <c r="H325" s="2"/>
      <c r="L325" s="2"/>
      <c r="Z325" s="16"/>
      <c r="AA325" s="17"/>
      <c r="AB325" s="55"/>
      <c r="AH325" s="2"/>
      <c r="AI325" s="56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</row>
    <row r="326" spans="2:45" s="1" customFormat="1" ht="22.5" customHeight="1" x14ac:dyDescent="0.25">
      <c r="B326" s="2"/>
      <c r="D326" s="3"/>
      <c r="E326" s="3"/>
      <c r="F326" s="2"/>
      <c r="G326" s="2"/>
      <c r="H326" s="2"/>
      <c r="L326" s="2"/>
      <c r="Z326" s="16"/>
      <c r="AA326" s="17"/>
      <c r="AB326" s="55"/>
      <c r="AH326" s="2"/>
      <c r="AI326" s="56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</row>
    <row r="327" spans="2:45" s="1" customFormat="1" ht="22.5" customHeight="1" x14ac:dyDescent="0.25">
      <c r="B327" s="2"/>
      <c r="D327" s="3"/>
      <c r="E327" s="3"/>
      <c r="F327" s="2"/>
      <c r="G327" s="2"/>
      <c r="H327" s="2"/>
      <c r="L327" s="2"/>
      <c r="Z327" s="16"/>
      <c r="AA327" s="17"/>
      <c r="AB327" s="55"/>
      <c r="AH327" s="2"/>
      <c r="AI327" s="56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</row>
    <row r="328" spans="2:45" s="1" customFormat="1" ht="22.5" customHeight="1" x14ac:dyDescent="0.25">
      <c r="B328" s="2"/>
      <c r="D328" s="3"/>
      <c r="E328" s="3"/>
      <c r="F328" s="2"/>
      <c r="G328" s="2"/>
      <c r="H328" s="2"/>
      <c r="L328" s="2"/>
      <c r="Z328" s="16"/>
      <c r="AA328" s="17"/>
      <c r="AB328" s="55"/>
      <c r="AH328" s="2"/>
      <c r="AI328" s="56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</row>
    <row r="329" spans="2:45" s="1" customFormat="1" ht="22.5" customHeight="1" x14ac:dyDescent="0.25">
      <c r="B329" s="2"/>
      <c r="D329" s="3"/>
      <c r="E329" s="3"/>
      <c r="F329" s="2"/>
      <c r="G329" s="2"/>
      <c r="H329" s="2"/>
      <c r="L329" s="2"/>
      <c r="Z329" s="16"/>
      <c r="AA329" s="17"/>
      <c r="AB329" s="55"/>
      <c r="AH329" s="2"/>
      <c r="AI329" s="56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</row>
    <row r="330" spans="2:45" s="1" customFormat="1" ht="22.5" customHeight="1" x14ac:dyDescent="0.25">
      <c r="B330" s="2"/>
      <c r="D330" s="3"/>
      <c r="E330" s="3"/>
      <c r="F330" s="2"/>
      <c r="G330" s="2"/>
      <c r="H330" s="2"/>
      <c r="L330" s="2"/>
      <c r="Z330" s="16"/>
      <c r="AA330" s="17"/>
      <c r="AB330" s="55"/>
      <c r="AH330" s="2"/>
      <c r="AI330" s="56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</row>
    <row r="331" spans="2:45" s="1" customFormat="1" ht="22.5" customHeight="1" x14ac:dyDescent="0.25">
      <c r="B331" s="2"/>
      <c r="D331" s="3"/>
      <c r="E331" s="3"/>
      <c r="F331" s="2"/>
      <c r="G331" s="2"/>
      <c r="H331" s="2"/>
      <c r="L331" s="2"/>
      <c r="Z331" s="16"/>
      <c r="AA331" s="17"/>
      <c r="AB331" s="55"/>
      <c r="AH331" s="2"/>
      <c r="AI331" s="56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</row>
    <row r="332" spans="2:45" s="1" customFormat="1" ht="22.5" customHeight="1" x14ac:dyDescent="0.25">
      <c r="B332" s="2"/>
      <c r="D332" s="3"/>
      <c r="E332" s="3"/>
      <c r="F332" s="2"/>
      <c r="G332" s="2"/>
      <c r="H332" s="2"/>
      <c r="L332" s="2"/>
      <c r="Z332" s="16"/>
      <c r="AA332" s="17"/>
      <c r="AB332" s="55"/>
      <c r="AH332" s="2"/>
      <c r="AI332" s="56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</row>
    <row r="333" spans="2:45" s="1" customFormat="1" ht="22.5" customHeight="1" x14ac:dyDescent="0.25">
      <c r="B333" s="2"/>
      <c r="D333" s="3"/>
      <c r="E333" s="3"/>
      <c r="F333" s="2"/>
      <c r="G333" s="2"/>
      <c r="H333" s="2"/>
      <c r="L333" s="2"/>
      <c r="Z333" s="16"/>
      <c r="AA333" s="17"/>
      <c r="AB333" s="55"/>
      <c r="AH333" s="2"/>
      <c r="AI333" s="56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</row>
    <row r="334" spans="2:45" s="1" customFormat="1" ht="22.5" customHeight="1" x14ac:dyDescent="0.25">
      <c r="B334" s="2"/>
      <c r="D334" s="3"/>
      <c r="E334" s="3"/>
      <c r="F334" s="2"/>
      <c r="G334" s="2"/>
      <c r="H334" s="2"/>
      <c r="L334" s="2"/>
      <c r="Z334" s="16"/>
      <c r="AA334" s="17"/>
      <c r="AB334" s="55"/>
      <c r="AH334" s="2"/>
      <c r="AI334" s="56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</row>
    <row r="335" spans="2:45" s="1" customFormat="1" ht="22.5" customHeight="1" x14ac:dyDescent="0.25">
      <c r="B335" s="2"/>
      <c r="D335" s="3"/>
      <c r="E335" s="3"/>
      <c r="F335" s="2"/>
      <c r="G335" s="2"/>
      <c r="H335" s="2"/>
      <c r="L335" s="2"/>
      <c r="Z335" s="16"/>
      <c r="AA335" s="17"/>
      <c r="AB335" s="55"/>
      <c r="AH335" s="2"/>
      <c r="AI335" s="56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</row>
    <row r="336" spans="2:45" s="1" customFormat="1" ht="22.5" customHeight="1" x14ac:dyDescent="0.25">
      <c r="B336" s="2"/>
      <c r="D336" s="3"/>
      <c r="E336" s="3"/>
      <c r="F336" s="2"/>
      <c r="G336" s="2"/>
      <c r="H336" s="2"/>
      <c r="L336" s="2"/>
      <c r="Z336" s="16"/>
      <c r="AA336" s="17"/>
      <c r="AB336" s="55"/>
      <c r="AH336" s="2"/>
      <c r="AI336" s="56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</row>
    <row r="337" spans="2:45" s="1" customFormat="1" ht="22.5" customHeight="1" x14ac:dyDescent="0.25">
      <c r="B337" s="2"/>
      <c r="D337" s="3"/>
      <c r="E337" s="3"/>
      <c r="F337" s="2"/>
      <c r="G337" s="2"/>
      <c r="H337" s="2"/>
      <c r="L337" s="2"/>
      <c r="Z337" s="16"/>
      <c r="AA337" s="17"/>
      <c r="AB337" s="55"/>
      <c r="AH337" s="2"/>
      <c r="AI337" s="56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</row>
    <row r="338" spans="2:45" s="1" customFormat="1" ht="22.5" customHeight="1" x14ac:dyDescent="0.25">
      <c r="B338" s="2"/>
      <c r="D338" s="3"/>
      <c r="E338" s="3"/>
      <c r="F338" s="2"/>
      <c r="G338" s="2"/>
      <c r="H338" s="2"/>
      <c r="L338" s="2"/>
      <c r="Z338" s="16"/>
      <c r="AA338" s="17"/>
      <c r="AB338" s="55"/>
      <c r="AH338" s="2"/>
      <c r="AI338" s="56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</row>
    <row r="339" spans="2:45" s="1" customFormat="1" ht="22.5" customHeight="1" x14ac:dyDescent="0.25">
      <c r="B339" s="2"/>
      <c r="D339" s="3"/>
      <c r="E339" s="3"/>
      <c r="F339" s="2"/>
      <c r="G339" s="2"/>
      <c r="H339" s="2"/>
      <c r="L339" s="2"/>
      <c r="Z339" s="16"/>
      <c r="AA339" s="17"/>
      <c r="AB339" s="55"/>
      <c r="AH339" s="2"/>
      <c r="AI339" s="56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</row>
    <row r="340" spans="2:45" s="1" customFormat="1" ht="22.5" customHeight="1" x14ac:dyDescent="0.25">
      <c r="B340" s="2"/>
      <c r="D340" s="3"/>
      <c r="E340" s="3"/>
      <c r="F340" s="2"/>
      <c r="G340" s="2"/>
      <c r="H340" s="2"/>
      <c r="L340" s="2"/>
      <c r="Z340" s="16"/>
      <c r="AA340" s="17"/>
      <c r="AB340" s="55"/>
      <c r="AH340" s="2"/>
      <c r="AI340" s="56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</row>
    <row r="341" spans="2:45" s="1" customFormat="1" ht="22.5" customHeight="1" x14ac:dyDescent="0.25">
      <c r="B341" s="2"/>
      <c r="D341" s="3"/>
      <c r="E341" s="3"/>
      <c r="F341" s="2"/>
      <c r="G341" s="2"/>
      <c r="H341" s="2"/>
      <c r="L341" s="2"/>
      <c r="Z341" s="16"/>
      <c r="AA341" s="17"/>
      <c r="AB341" s="55"/>
      <c r="AH341" s="2"/>
      <c r="AI341" s="56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</row>
    <row r="342" spans="2:45" s="1" customFormat="1" ht="22.5" customHeight="1" x14ac:dyDescent="0.25">
      <c r="B342" s="2"/>
      <c r="D342" s="3"/>
      <c r="E342" s="3"/>
      <c r="F342" s="2"/>
      <c r="G342" s="2"/>
      <c r="H342" s="2"/>
      <c r="L342" s="2"/>
      <c r="Z342" s="16"/>
      <c r="AA342" s="17"/>
      <c r="AB342" s="55"/>
      <c r="AH342" s="2"/>
      <c r="AI342" s="56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</row>
    <row r="343" spans="2:45" s="1" customFormat="1" ht="22.5" customHeight="1" x14ac:dyDescent="0.25">
      <c r="B343" s="2"/>
      <c r="D343" s="3"/>
      <c r="E343" s="3"/>
      <c r="F343" s="2"/>
      <c r="G343" s="2"/>
      <c r="H343" s="2"/>
      <c r="L343" s="2"/>
      <c r="Z343" s="16"/>
      <c r="AA343" s="17"/>
      <c r="AB343" s="55"/>
      <c r="AH343" s="2"/>
      <c r="AI343" s="56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</row>
    <row r="344" spans="2:45" s="1" customFormat="1" ht="22.5" customHeight="1" x14ac:dyDescent="0.25"/>
    <row r="345" spans="2:45" s="1" customFormat="1" ht="22.5" customHeight="1" x14ac:dyDescent="0.25"/>
    <row r="346" spans="2:45" s="1" customFormat="1" ht="22.5" customHeight="1" x14ac:dyDescent="0.25"/>
    <row r="347" spans="2:45" s="1" customFormat="1" ht="22.5" customHeight="1" x14ac:dyDescent="0.25"/>
    <row r="348" spans="2:45" s="1" customFormat="1" ht="22.5" customHeight="1" x14ac:dyDescent="0.25"/>
    <row r="349" spans="2:45" s="1" customFormat="1" ht="22.5" customHeight="1" x14ac:dyDescent="0.25"/>
    <row r="350" spans="2:45" s="1" customFormat="1" ht="22.5" customHeight="1" x14ac:dyDescent="0.25"/>
    <row r="351" spans="2:45" s="1" customFormat="1" ht="22.5" customHeight="1" x14ac:dyDescent="0.25"/>
    <row r="352" spans="2:45" s="1" customFormat="1" ht="22.5" customHeight="1" x14ac:dyDescent="0.25"/>
    <row r="353" s="1" customFormat="1" ht="22.5" customHeight="1" x14ac:dyDescent="0.25"/>
    <row r="354" s="1" customFormat="1" ht="22.5" customHeight="1" x14ac:dyDescent="0.25"/>
    <row r="355" s="1" customFormat="1" ht="22.5" customHeight="1" x14ac:dyDescent="0.25"/>
    <row r="356" s="1" customFormat="1" ht="22.5" customHeight="1" x14ac:dyDescent="0.25"/>
    <row r="357" s="1" customFormat="1" ht="22.5" customHeight="1" x14ac:dyDescent="0.25"/>
    <row r="358" s="1" customFormat="1" ht="22.5" customHeight="1" x14ac:dyDescent="0.25"/>
    <row r="359" s="1" customFormat="1" ht="22.5" customHeight="1" x14ac:dyDescent="0.25"/>
    <row r="360" s="1" customFormat="1" ht="22.5" customHeight="1" x14ac:dyDescent="0.25"/>
    <row r="361" s="1" customFormat="1" ht="22.5" customHeight="1" x14ac:dyDescent="0.25"/>
    <row r="362" s="1" customFormat="1" ht="22.5" customHeight="1" x14ac:dyDescent="0.25"/>
    <row r="363" s="1" customFormat="1" ht="22.5" customHeight="1" x14ac:dyDescent="0.25"/>
    <row r="364" s="1" customFormat="1" ht="22.5" customHeight="1" x14ac:dyDescent="0.25"/>
    <row r="365" s="1" customFormat="1" ht="22.5" customHeight="1" x14ac:dyDescent="0.25"/>
    <row r="366" s="1" customFormat="1" ht="22.5" customHeight="1" x14ac:dyDescent="0.25"/>
    <row r="367" s="1" customFormat="1" ht="22.5" customHeight="1" x14ac:dyDescent="0.25"/>
    <row r="368" s="1" customFormat="1" ht="22.5" customHeight="1" x14ac:dyDescent="0.25"/>
    <row r="369" s="1" customFormat="1" ht="22.5" customHeight="1" x14ac:dyDescent="0.25"/>
    <row r="370" s="1" customFormat="1" ht="22.5" customHeight="1" x14ac:dyDescent="0.25"/>
    <row r="371" s="1" customFormat="1" ht="22.5" customHeight="1" x14ac:dyDescent="0.25"/>
    <row r="372" s="1" customFormat="1" ht="22.5" customHeight="1" x14ac:dyDescent="0.25"/>
    <row r="373" s="1" customFormat="1" ht="22.5" customHeight="1" x14ac:dyDescent="0.25"/>
    <row r="374" s="1" customFormat="1" ht="22.5" customHeight="1" x14ac:dyDescent="0.25"/>
    <row r="375" s="1" customFormat="1" ht="22.5" customHeight="1" x14ac:dyDescent="0.25"/>
    <row r="376" s="1" customFormat="1" ht="22.5" customHeight="1" x14ac:dyDescent="0.25"/>
    <row r="377" s="1" customFormat="1" ht="22.5" customHeight="1" x14ac:dyDescent="0.25"/>
    <row r="378" s="1" customFormat="1" ht="22.5" customHeight="1" x14ac:dyDescent="0.25"/>
    <row r="379" s="1" customFormat="1" ht="22.5" customHeight="1" x14ac:dyDescent="0.25"/>
    <row r="380" s="1" customFormat="1" ht="22.5" customHeight="1" x14ac:dyDescent="0.25"/>
    <row r="381" s="1" customFormat="1" ht="22.5" customHeight="1" x14ac:dyDescent="0.25"/>
    <row r="382" s="1" customFormat="1" ht="22.5" customHeight="1" x14ac:dyDescent="0.25"/>
    <row r="383" s="1" customFormat="1" ht="22.5" customHeight="1" x14ac:dyDescent="0.25"/>
    <row r="384" s="1" customFormat="1" ht="22.5" customHeight="1" x14ac:dyDescent="0.25"/>
    <row r="385" s="1" customFormat="1" ht="22.5" customHeight="1" x14ac:dyDescent="0.25"/>
    <row r="386" s="1" customFormat="1" ht="22.5" customHeight="1" x14ac:dyDescent="0.25"/>
    <row r="387" s="1" customFormat="1" ht="22.5" customHeight="1" x14ac:dyDescent="0.25"/>
    <row r="388" s="1" customFormat="1" ht="22.5" customHeight="1" x14ac:dyDescent="0.25"/>
    <row r="389" s="1" customFormat="1" ht="22.5" customHeight="1" x14ac:dyDescent="0.25"/>
    <row r="390" s="1" customFormat="1" ht="22.5" customHeight="1" x14ac:dyDescent="0.25"/>
    <row r="391" s="1" customFormat="1" ht="22.5" customHeight="1" x14ac:dyDescent="0.25"/>
    <row r="392" s="1" customFormat="1" ht="22.5" customHeight="1" x14ac:dyDescent="0.25"/>
    <row r="393" s="1" customFormat="1" ht="22.5" customHeight="1" x14ac:dyDescent="0.25"/>
    <row r="394" s="1" customFormat="1" ht="22.5" customHeight="1" x14ac:dyDescent="0.25"/>
    <row r="395" s="1" customFormat="1" ht="22.5" customHeight="1" x14ac:dyDescent="0.25"/>
    <row r="396" s="1" customFormat="1" ht="22.5" customHeight="1" x14ac:dyDescent="0.25"/>
    <row r="397" s="1" customFormat="1" ht="22.5" customHeight="1" x14ac:dyDescent="0.25"/>
    <row r="398" s="1" customFormat="1" ht="22.5" customHeight="1" x14ac:dyDescent="0.25"/>
    <row r="399" s="1" customFormat="1" ht="22.5" customHeight="1" x14ac:dyDescent="0.25"/>
    <row r="400" s="1" customFormat="1" ht="22.5" customHeight="1" x14ac:dyDescent="0.25"/>
    <row r="401" s="1" customFormat="1" ht="22.5" customHeight="1" x14ac:dyDescent="0.25"/>
    <row r="402" s="1" customFormat="1" ht="22.5" customHeight="1" x14ac:dyDescent="0.25"/>
    <row r="403" s="1" customFormat="1" ht="22.5" customHeight="1" x14ac:dyDescent="0.25"/>
    <row r="404" s="1" customFormat="1" ht="22.5" customHeight="1" x14ac:dyDescent="0.25"/>
    <row r="405" s="1" customFormat="1" ht="22.5" customHeight="1" x14ac:dyDescent="0.25"/>
    <row r="406" s="1" customFormat="1" ht="22.5" customHeight="1" x14ac:dyDescent="0.25"/>
    <row r="407" s="1" customFormat="1" ht="22.5" customHeight="1" x14ac:dyDescent="0.25"/>
    <row r="408" s="1" customFormat="1" ht="22.5" customHeight="1" x14ac:dyDescent="0.25"/>
    <row r="409" s="1" customFormat="1" ht="22.5" customHeight="1" x14ac:dyDescent="0.25"/>
    <row r="410" s="1" customFormat="1" ht="22.5" customHeight="1" x14ac:dyDescent="0.25"/>
    <row r="411" s="1" customFormat="1" ht="22.5" customHeight="1" x14ac:dyDescent="0.25"/>
    <row r="412" s="1" customFormat="1" ht="22.5" customHeight="1" x14ac:dyDescent="0.25"/>
    <row r="413" s="1" customFormat="1" ht="22.5" customHeight="1" x14ac:dyDescent="0.25"/>
    <row r="414" s="1" customFormat="1" ht="22.5" customHeight="1" x14ac:dyDescent="0.25"/>
    <row r="415" s="1" customFormat="1" ht="22.5" customHeight="1" x14ac:dyDescent="0.25"/>
    <row r="416" s="1" customFormat="1" ht="22.5" customHeight="1" x14ac:dyDescent="0.25"/>
    <row r="417" s="1" customFormat="1" ht="22.5" customHeight="1" x14ac:dyDescent="0.25"/>
    <row r="418" s="1" customFormat="1" ht="22.5" customHeight="1" x14ac:dyDescent="0.25"/>
    <row r="419" s="1" customFormat="1" ht="22.5" customHeight="1" x14ac:dyDescent="0.25"/>
    <row r="420" s="1" customFormat="1" ht="22.5" customHeight="1" x14ac:dyDescent="0.25"/>
    <row r="421" s="1" customFormat="1" ht="22.5" customHeight="1" x14ac:dyDescent="0.25"/>
    <row r="422" s="1" customFormat="1" ht="22.5" customHeight="1" x14ac:dyDescent="0.25"/>
    <row r="423" s="1" customFormat="1" ht="22.5" customHeight="1" x14ac:dyDescent="0.25"/>
    <row r="424" s="1" customFormat="1" ht="22.5" customHeight="1" x14ac:dyDescent="0.25"/>
    <row r="425" s="1" customFormat="1" ht="22.5" customHeight="1" x14ac:dyDescent="0.25"/>
    <row r="426" s="1" customFormat="1" ht="22.5" customHeight="1" x14ac:dyDescent="0.25"/>
    <row r="427" s="1" customFormat="1" ht="22.5" customHeight="1" x14ac:dyDescent="0.25"/>
    <row r="428" s="1" customFormat="1" ht="22.5" customHeight="1" x14ac:dyDescent="0.25"/>
    <row r="429" s="1" customFormat="1" ht="22.5" customHeight="1" x14ac:dyDescent="0.25"/>
    <row r="430" s="1" customFormat="1" ht="22.5" customHeight="1" x14ac:dyDescent="0.25"/>
    <row r="431" s="1" customFormat="1" ht="22.5" customHeight="1" x14ac:dyDescent="0.25"/>
    <row r="432" s="1" customFormat="1" ht="22.5" customHeight="1" x14ac:dyDescent="0.25"/>
    <row r="433" s="1" customFormat="1" ht="22.5" customHeight="1" x14ac:dyDescent="0.25"/>
    <row r="434" s="1" customFormat="1" ht="22.5" customHeight="1" x14ac:dyDescent="0.25"/>
    <row r="435" s="1" customFormat="1" ht="22.5" customHeight="1" x14ac:dyDescent="0.25"/>
    <row r="436" s="1" customFormat="1" ht="22.5" customHeight="1" x14ac:dyDescent="0.25"/>
    <row r="437" s="1" customFormat="1" ht="22.5" customHeight="1" x14ac:dyDescent="0.25"/>
    <row r="438" s="1" customFormat="1" ht="22.5" customHeight="1" x14ac:dyDescent="0.25"/>
    <row r="439" s="1" customFormat="1" ht="22.5" customHeight="1" x14ac:dyDescent="0.25"/>
    <row r="440" s="1" customFormat="1" ht="22.5" customHeight="1" x14ac:dyDescent="0.25"/>
    <row r="441" s="1" customFormat="1" ht="22.5" customHeight="1" x14ac:dyDescent="0.25"/>
    <row r="442" s="1" customFormat="1" ht="22.5" customHeight="1" x14ac:dyDescent="0.25"/>
    <row r="443" s="1" customFormat="1" ht="22.5" customHeight="1" x14ac:dyDescent="0.25"/>
    <row r="444" s="1" customFormat="1" ht="22.5" customHeight="1" x14ac:dyDescent="0.25"/>
    <row r="445" s="1" customFormat="1" ht="22.5" customHeight="1" x14ac:dyDescent="0.25"/>
    <row r="446" s="1" customFormat="1" ht="22.5" customHeight="1" x14ac:dyDescent="0.25"/>
    <row r="447" s="1" customFormat="1" ht="22.5" customHeight="1" x14ac:dyDescent="0.25"/>
    <row r="448" s="1" customFormat="1" ht="22.5" customHeight="1" x14ac:dyDescent="0.25"/>
    <row r="449" s="1" customFormat="1" ht="22.5" customHeight="1" x14ac:dyDescent="0.25"/>
    <row r="450" s="1" customFormat="1" ht="22.5" customHeight="1" x14ac:dyDescent="0.25"/>
    <row r="451" s="1" customFormat="1" ht="22.5" customHeight="1" x14ac:dyDescent="0.25"/>
    <row r="452" s="1" customFormat="1" ht="22.5" customHeight="1" x14ac:dyDescent="0.25"/>
    <row r="453" s="1" customFormat="1" ht="22.5" customHeight="1" x14ac:dyDescent="0.25"/>
    <row r="454" s="1" customFormat="1" ht="22.5" customHeight="1" x14ac:dyDescent="0.25"/>
    <row r="455" s="1" customFormat="1" ht="22.5" customHeight="1" x14ac:dyDescent="0.25"/>
    <row r="456" s="1" customFormat="1" ht="22.5" customHeight="1" x14ac:dyDescent="0.25"/>
    <row r="457" s="1" customFormat="1" ht="22.5" customHeight="1" x14ac:dyDescent="0.25"/>
    <row r="458" s="1" customFormat="1" ht="22.5" customHeight="1" x14ac:dyDescent="0.25"/>
    <row r="459" s="1" customFormat="1" ht="22.5" customHeight="1" x14ac:dyDescent="0.25"/>
    <row r="460" s="1" customFormat="1" ht="22.5" customHeight="1" x14ac:dyDescent="0.25"/>
    <row r="461" s="1" customFormat="1" ht="22.5" customHeight="1" x14ac:dyDescent="0.25"/>
    <row r="462" s="1" customFormat="1" ht="22.5" customHeight="1" x14ac:dyDescent="0.25"/>
    <row r="463" s="1" customFormat="1" ht="22.5" customHeight="1" x14ac:dyDescent="0.25"/>
    <row r="464" s="1" customFormat="1" ht="22.5" customHeight="1" x14ac:dyDescent="0.25"/>
    <row r="465" s="1" customFormat="1" ht="22.5" customHeight="1" x14ac:dyDescent="0.25"/>
    <row r="466" s="1" customFormat="1" ht="22.5" customHeight="1" x14ac:dyDescent="0.25"/>
    <row r="467" s="1" customFormat="1" ht="22.5" customHeight="1" x14ac:dyDescent="0.25"/>
    <row r="468" s="1" customFormat="1" ht="22.5" customHeight="1" x14ac:dyDescent="0.25"/>
    <row r="469" s="1" customFormat="1" ht="22.5" customHeight="1" x14ac:dyDescent="0.25"/>
    <row r="470" s="1" customFormat="1" ht="22.5" customHeight="1" x14ac:dyDescent="0.25"/>
    <row r="471" s="1" customFormat="1" ht="22.5" customHeight="1" x14ac:dyDescent="0.25"/>
    <row r="472" s="1" customFormat="1" ht="22.5" customHeight="1" x14ac:dyDescent="0.25"/>
    <row r="473" s="1" customFormat="1" ht="22.5" customHeight="1" x14ac:dyDescent="0.25"/>
    <row r="474" s="1" customFormat="1" ht="22.5" customHeight="1" x14ac:dyDescent="0.25"/>
    <row r="475" s="1" customFormat="1" ht="22.5" customHeight="1" x14ac:dyDescent="0.25"/>
    <row r="476" s="1" customFormat="1" ht="22.5" customHeight="1" x14ac:dyDescent="0.25"/>
    <row r="477" s="1" customFormat="1" ht="22.5" customHeight="1" x14ac:dyDescent="0.25"/>
    <row r="478" s="1" customFormat="1" ht="22.5" customHeight="1" x14ac:dyDescent="0.25"/>
    <row r="479" s="1" customFormat="1" ht="22.5" customHeight="1" x14ac:dyDescent="0.25"/>
    <row r="480" s="1" customFormat="1" ht="22.5" customHeight="1" x14ac:dyDescent="0.25"/>
    <row r="481" s="1" customFormat="1" ht="22.5" customHeight="1" x14ac:dyDescent="0.25"/>
    <row r="482" s="1" customFormat="1" ht="22.5" customHeight="1" x14ac:dyDescent="0.25"/>
    <row r="483" s="1" customFormat="1" ht="22.5" customHeight="1" x14ac:dyDescent="0.25"/>
    <row r="484" s="1" customFormat="1" ht="22.5" customHeight="1" x14ac:dyDescent="0.25"/>
    <row r="485" s="1" customFormat="1" ht="22.5" customHeight="1" x14ac:dyDescent="0.25"/>
    <row r="486" s="1" customFormat="1" ht="22.5" customHeight="1" x14ac:dyDescent="0.25"/>
    <row r="487" s="1" customFormat="1" ht="22.5" customHeight="1" x14ac:dyDescent="0.25"/>
    <row r="488" s="1" customFormat="1" ht="22.5" customHeight="1" x14ac:dyDescent="0.25"/>
    <row r="489" s="1" customFormat="1" ht="22.5" customHeight="1" x14ac:dyDescent="0.25"/>
    <row r="490" s="1" customFormat="1" ht="22.5" customHeight="1" x14ac:dyDescent="0.25"/>
    <row r="491" s="1" customFormat="1" ht="22.5" customHeight="1" x14ac:dyDescent="0.25"/>
    <row r="492" s="1" customFormat="1" ht="22.5" customHeight="1" x14ac:dyDescent="0.25"/>
    <row r="493" s="1" customFormat="1" ht="22.5" customHeight="1" x14ac:dyDescent="0.25"/>
    <row r="494" s="1" customFormat="1" ht="22.5" customHeight="1" x14ac:dyDescent="0.25"/>
    <row r="495" s="1" customFormat="1" ht="22.5" customHeight="1" x14ac:dyDescent="0.25"/>
    <row r="496" s="1" customFormat="1" ht="22.5" customHeight="1" x14ac:dyDescent="0.25"/>
    <row r="497" s="1" customFormat="1" ht="22.5" customHeight="1" x14ac:dyDescent="0.25"/>
    <row r="498" s="1" customFormat="1" ht="22.5" customHeight="1" x14ac:dyDescent="0.25"/>
    <row r="499" s="1" customFormat="1" ht="22.5" customHeight="1" x14ac:dyDescent="0.25"/>
    <row r="500" s="1" customFormat="1" ht="22.5" customHeight="1" x14ac:dyDescent="0.25"/>
    <row r="501" s="1" customFormat="1" ht="22.5" customHeight="1" x14ac:dyDescent="0.25"/>
    <row r="502" s="1" customFormat="1" ht="22.5" customHeight="1" x14ac:dyDescent="0.25"/>
    <row r="503" s="1" customFormat="1" ht="22.5" customHeight="1" x14ac:dyDescent="0.25"/>
    <row r="504" s="1" customFormat="1" ht="22.5" customHeight="1" x14ac:dyDescent="0.25"/>
    <row r="505" s="1" customFormat="1" ht="22.5" customHeight="1" x14ac:dyDescent="0.25"/>
    <row r="506" s="1" customFormat="1" ht="22.5" customHeight="1" x14ac:dyDescent="0.25"/>
    <row r="507" s="1" customFormat="1" ht="22.5" customHeight="1" x14ac:dyDescent="0.25"/>
    <row r="508" s="1" customFormat="1" ht="22.5" customHeight="1" x14ac:dyDescent="0.25"/>
    <row r="509" s="1" customFormat="1" ht="22.5" customHeight="1" x14ac:dyDescent="0.25"/>
    <row r="510" s="1" customFormat="1" ht="22.5" customHeight="1" x14ac:dyDescent="0.25"/>
    <row r="511" s="1" customFormat="1" ht="22.5" customHeight="1" x14ac:dyDescent="0.25"/>
    <row r="512" s="1" customFormat="1" ht="22.5" customHeight="1" x14ac:dyDescent="0.25"/>
    <row r="513" s="1" customFormat="1" ht="22.5" customHeight="1" x14ac:dyDescent="0.25"/>
    <row r="514" s="1" customFormat="1" ht="22.5" customHeight="1" x14ac:dyDescent="0.25"/>
    <row r="515" s="1" customFormat="1" ht="22.5" customHeight="1" x14ac:dyDescent="0.25"/>
    <row r="516" s="1" customFormat="1" ht="22.5" customHeight="1" x14ac:dyDescent="0.25"/>
    <row r="517" s="1" customFormat="1" ht="22.5" customHeight="1" x14ac:dyDescent="0.25"/>
    <row r="518" s="1" customFormat="1" ht="22.5" customHeight="1" x14ac:dyDescent="0.25"/>
    <row r="519" s="1" customFormat="1" ht="22.5" customHeight="1" x14ac:dyDescent="0.25"/>
    <row r="520" s="1" customFormat="1" ht="22.5" customHeight="1" x14ac:dyDescent="0.25"/>
    <row r="521" s="1" customFormat="1" ht="22.5" customHeight="1" x14ac:dyDescent="0.25"/>
    <row r="522" s="1" customFormat="1" ht="22.5" customHeight="1" x14ac:dyDescent="0.25"/>
    <row r="523" s="1" customFormat="1" ht="22.5" customHeight="1" x14ac:dyDescent="0.25"/>
    <row r="524" s="1" customFormat="1" ht="22.5" customHeight="1" x14ac:dyDescent="0.25"/>
    <row r="525" s="1" customFormat="1" ht="22.5" customHeight="1" x14ac:dyDescent="0.25"/>
    <row r="526" s="1" customFormat="1" ht="22.5" customHeight="1" x14ac:dyDescent="0.25"/>
    <row r="527" s="1" customFormat="1" ht="22.5" customHeight="1" x14ac:dyDescent="0.25"/>
    <row r="528" s="1" customFormat="1" ht="22.5" customHeight="1" x14ac:dyDescent="0.25"/>
    <row r="529" s="1" customFormat="1" ht="22.5" customHeight="1" x14ac:dyDescent="0.25"/>
    <row r="530" s="1" customFormat="1" ht="22.5" customHeight="1" x14ac:dyDescent="0.25"/>
    <row r="531" s="1" customFormat="1" ht="22.5" customHeight="1" x14ac:dyDescent="0.25"/>
    <row r="532" s="1" customFormat="1" ht="22.5" customHeight="1" x14ac:dyDescent="0.25"/>
    <row r="533" s="1" customFormat="1" ht="22.5" customHeight="1" x14ac:dyDescent="0.25"/>
    <row r="534" s="1" customFormat="1" ht="22.5" customHeight="1" x14ac:dyDescent="0.25"/>
    <row r="535" s="1" customFormat="1" ht="22.5" customHeight="1" x14ac:dyDescent="0.25"/>
    <row r="536" s="1" customFormat="1" ht="22.5" customHeight="1" x14ac:dyDescent="0.25"/>
    <row r="537" s="1" customFormat="1" ht="22.5" customHeight="1" x14ac:dyDescent="0.25"/>
    <row r="538" s="1" customFormat="1" ht="22.5" customHeight="1" x14ac:dyDescent="0.25"/>
    <row r="539" s="1" customFormat="1" ht="22.5" customHeight="1" x14ac:dyDescent="0.25"/>
    <row r="540" s="1" customFormat="1" ht="22.5" customHeight="1" x14ac:dyDescent="0.25"/>
    <row r="541" s="1" customFormat="1" ht="22.5" customHeight="1" x14ac:dyDescent="0.25"/>
    <row r="542" s="1" customFormat="1" ht="22.5" customHeight="1" x14ac:dyDescent="0.25"/>
    <row r="543" s="1" customFormat="1" ht="22.5" customHeight="1" x14ac:dyDescent="0.25"/>
    <row r="544" s="1" customFormat="1" ht="22.5" customHeight="1" x14ac:dyDescent="0.25"/>
    <row r="545" s="1" customFormat="1" ht="22.5" customHeight="1" x14ac:dyDescent="0.25"/>
    <row r="546" s="1" customFormat="1" ht="22.5" customHeight="1" x14ac:dyDescent="0.25"/>
    <row r="547" s="1" customFormat="1" ht="22.5" customHeight="1" x14ac:dyDescent="0.25"/>
    <row r="548" s="1" customFormat="1" ht="22.5" customHeight="1" x14ac:dyDescent="0.25"/>
    <row r="549" s="1" customFormat="1" ht="22.5" customHeight="1" x14ac:dyDescent="0.25"/>
    <row r="550" s="1" customFormat="1" ht="22.5" customHeight="1" x14ac:dyDescent="0.25"/>
    <row r="551" s="1" customFormat="1" ht="22.5" customHeight="1" x14ac:dyDescent="0.25"/>
    <row r="552" s="1" customFormat="1" ht="22.5" customHeight="1" x14ac:dyDescent="0.25"/>
    <row r="553" s="1" customFormat="1" ht="22.5" customHeight="1" x14ac:dyDescent="0.25"/>
    <row r="554" s="1" customFormat="1" ht="22.5" customHeight="1" x14ac:dyDescent="0.25"/>
    <row r="555" s="1" customFormat="1" ht="22.5" customHeight="1" x14ac:dyDescent="0.25"/>
    <row r="556" s="1" customFormat="1" ht="22.5" customHeight="1" x14ac:dyDescent="0.25"/>
    <row r="557" s="1" customFormat="1" ht="22.5" customHeight="1" x14ac:dyDescent="0.25"/>
    <row r="558" s="1" customFormat="1" ht="22.5" customHeight="1" x14ac:dyDescent="0.25"/>
    <row r="559" s="1" customFormat="1" ht="22.5" customHeight="1" x14ac:dyDescent="0.25"/>
    <row r="560" s="1" customFormat="1" ht="22.5" customHeight="1" x14ac:dyDescent="0.25"/>
    <row r="561" s="1" customFormat="1" ht="22.5" customHeight="1" x14ac:dyDescent="0.25"/>
    <row r="562" s="1" customFormat="1" ht="22.5" customHeight="1" x14ac:dyDescent="0.25"/>
    <row r="563" s="1" customFormat="1" ht="22.5" customHeight="1" x14ac:dyDescent="0.25"/>
    <row r="564" s="1" customFormat="1" ht="22.5" customHeight="1" x14ac:dyDescent="0.25"/>
    <row r="565" s="1" customFormat="1" ht="22.5" customHeight="1" x14ac:dyDescent="0.25"/>
    <row r="566" s="1" customFormat="1" ht="22.5" customHeight="1" x14ac:dyDescent="0.25"/>
    <row r="567" s="1" customFormat="1" ht="22.5" customHeight="1" x14ac:dyDescent="0.25"/>
    <row r="568" s="1" customFormat="1" ht="22.5" customHeight="1" x14ac:dyDescent="0.25"/>
    <row r="569" s="1" customFormat="1" ht="22.5" customHeight="1" x14ac:dyDescent="0.25"/>
    <row r="570" s="1" customFormat="1" ht="22.5" customHeight="1" x14ac:dyDescent="0.25"/>
    <row r="571" s="1" customFormat="1" ht="22.5" customHeight="1" x14ac:dyDescent="0.25"/>
    <row r="572" s="1" customFormat="1" ht="22.5" customHeight="1" x14ac:dyDescent="0.25"/>
    <row r="573" s="1" customFormat="1" ht="22.5" customHeight="1" x14ac:dyDescent="0.25"/>
    <row r="574" s="1" customFormat="1" ht="22.5" customHeight="1" x14ac:dyDescent="0.25"/>
    <row r="575" s="1" customFormat="1" ht="22.5" customHeight="1" x14ac:dyDescent="0.25"/>
    <row r="576" s="1" customFormat="1" ht="22.5" customHeight="1" x14ac:dyDescent="0.25"/>
    <row r="577" s="1" customFormat="1" ht="22.5" customHeight="1" x14ac:dyDescent="0.25"/>
    <row r="578" s="1" customFormat="1" ht="22.5" customHeight="1" x14ac:dyDescent="0.25"/>
    <row r="579" s="1" customFormat="1" ht="22.5" customHeight="1" x14ac:dyDescent="0.25"/>
    <row r="580" s="1" customFormat="1" ht="22.5" customHeight="1" x14ac:dyDescent="0.25"/>
    <row r="581" s="1" customFormat="1" ht="22.5" customHeight="1" x14ac:dyDescent="0.25"/>
    <row r="582" s="1" customFormat="1" ht="22.5" customHeight="1" x14ac:dyDescent="0.25"/>
    <row r="583" s="1" customFormat="1" ht="22.5" customHeight="1" x14ac:dyDescent="0.25"/>
    <row r="584" s="1" customFormat="1" ht="22.5" customHeight="1" x14ac:dyDescent="0.25"/>
    <row r="585" s="1" customFormat="1" ht="22.5" customHeight="1" x14ac:dyDescent="0.25"/>
    <row r="586" s="1" customFormat="1" ht="22.5" customHeight="1" x14ac:dyDescent="0.25"/>
    <row r="587" s="1" customFormat="1" ht="22.5" customHeight="1" x14ac:dyDescent="0.25"/>
    <row r="588" s="1" customFormat="1" ht="22.5" customHeight="1" x14ac:dyDescent="0.25"/>
    <row r="589" s="1" customFormat="1" ht="22.5" customHeight="1" x14ac:dyDescent="0.25"/>
    <row r="590" s="1" customFormat="1" ht="22.5" customHeight="1" x14ac:dyDescent="0.25"/>
    <row r="591" s="1" customFormat="1" ht="22.5" customHeight="1" x14ac:dyDescent="0.25"/>
    <row r="592" s="1" customFormat="1" ht="22.5" customHeight="1" x14ac:dyDescent="0.25"/>
    <row r="593" s="1" customFormat="1" ht="22.5" customHeight="1" x14ac:dyDescent="0.25"/>
    <row r="594" s="1" customFormat="1" ht="22.5" customHeight="1" x14ac:dyDescent="0.25"/>
    <row r="595" s="1" customFormat="1" ht="22.5" customHeight="1" x14ac:dyDescent="0.25"/>
    <row r="596" s="1" customFormat="1" ht="22.5" customHeight="1" x14ac:dyDescent="0.25"/>
    <row r="597" s="1" customFormat="1" ht="22.5" customHeight="1" x14ac:dyDescent="0.25"/>
    <row r="598" s="1" customFormat="1" ht="22.5" customHeight="1" x14ac:dyDescent="0.25"/>
    <row r="599" s="1" customFormat="1" ht="22.5" customHeight="1" x14ac:dyDescent="0.25"/>
    <row r="600" s="1" customFormat="1" ht="22.5" customHeight="1" x14ac:dyDescent="0.25"/>
    <row r="601" s="1" customFormat="1" ht="22.5" customHeight="1" x14ac:dyDescent="0.25"/>
    <row r="602" s="1" customFormat="1" ht="22.5" customHeight="1" x14ac:dyDescent="0.25"/>
    <row r="603" s="1" customFormat="1" ht="22.5" customHeight="1" x14ac:dyDescent="0.25"/>
    <row r="604" s="1" customFormat="1" ht="22.5" customHeight="1" x14ac:dyDescent="0.25"/>
    <row r="605" s="1" customFormat="1" ht="22.5" customHeight="1" x14ac:dyDescent="0.25"/>
    <row r="606" s="1" customFormat="1" ht="22.5" customHeight="1" x14ac:dyDescent="0.25"/>
    <row r="607" s="1" customFormat="1" ht="22.5" customHeight="1" x14ac:dyDescent="0.25"/>
    <row r="608" s="1" customFormat="1" ht="22.5" customHeight="1" x14ac:dyDescent="0.25"/>
    <row r="609" s="1" customFormat="1" ht="22.5" customHeight="1" x14ac:dyDescent="0.25"/>
    <row r="610" s="1" customFormat="1" ht="22.5" customHeight="1" x14ac:dyDescent="0.25"/>
    <row r="611" s="1" customFormat="1" ht="22.5" customHeight="1" x14ac:dyDescent="0.25"/>
    <row r="612" s="1" customFormat="1" ht="22.5" customHeight="1" x14ac:dyDescent="0.25"/>
    <row r="613" s="1" customFormat="1" ht="22.5" customHeight="1" x14ac:dyDescent="0.25"/>
    <row r="614" s="1" customFormat="1" ht="22.5" customHeight="1" x14ac:dyDescent="0.25"/>
    <row r="615" s="1" customFormat="1" ht="22.5" customHeight="1" x14ac:dyDescent="0.25"/>
    <row r="616" s="1" customFormat="1" ht="22.5" customHeight="1" x14ac:dyDescent="0.25"/>
    <row r="617" s="1" customFormat="1" ht="22.5" customHeight="1" x14ac:dyDescent="0.25"/>
    <row r="618" s="1" customFormat="1" ht="22.5" customHeight="1" x14ac:dyDescent="0.25"/>
    <row r="619" s="1" customFormat="1" ht="22.5" customHeight="1" x14ac:dyDescent="0.25"/>
    <row r="620" s="1" customFormat="1" ht="22.5" customHeight="1" x14ac:dyDescent="0.25"/>
    <row r="621" s="1" customFormat="1" ht="22.5" customHeight="1" x14ac:dyDescent="0.25"/>
    <row r="622" s="1" customFormat="1" ht="22.5" customHeight="1" x14ac:dyDescent="0.25"/>
    <row r="623" s="1" customFormat="1" ht="22.5" customHeight="1" x14ac:dyDescent="0.25"/>
    <row r="624" s="1" customFormat="1" ht="22.5" customHeight="1" x14ac:dyDescent="0.25"/>
    <row r="625" spans="2:45" s="1" customFormat="1" ht="22.5" customHeight="1" x14ac:dyDescent="0.25"/>
    <row r="626" spans="2:45" s="1" customFormat="1" ht="22.5" customHeight="1" x14ac:dyDescent="0.25"/>
    <row r="627" spans="2:45" s="1" customFormat="1" ht="22.5" customHeight="1" x14ac:dyDescent="0.25"/>
    <row r="628" spans="2:45" s="1" customFormat="1" ht="22.5" customHeight="1" x14ac:dyDescent="0.25"/>
    <row r="629" spans="2:45" s="1" customFormat="1" ht="22.5" customHeight="1" x14ac:dyDescent="0.25"/>
    <row r="630" spans="2:45" s="1" customFormat="1" ht="22.5" customHeight="1" x14ac:dyDescent="0.25"/>
    <row r="631" spans="2:45" s="1" customFormat="1" ht="22.5" customHeight="1" x14ac:dyDescent="0.25"/>
    <row r="632" spans="2:45" s="1" customFormat="1" ht="22.5" customHeight="1" x14ac:dyDescent="0.25"/>
    <row r="633" spans="2:45" s="1" customFormat="1" ht="22.5" customHeight="1" x14ac:dyDescent="0.25"/>
    <row r="634" spans="2:45" s="1" customFormat="1" ht="22.5" customHeight="1" x14ac:dyDescent="0.25"/>
    <row r="635" spans="2:45" s="1" customFormat="1" ht="22.5" customHeight="1" x14ac:dyDescent="0.25"/>
    <row r="636" spans="2:45" s="1" customFormat="1" ht="22.5" customHeight="1" x14ac:dyDescent="0.25"/>
    <row r="637" spans="2:45" s="1" customFormat="1" ht="22.5" customHeight="1" x14ac:dyDescent="0.25"/>
    <row r="638" spans="2:45" s="1" customFormat="1" ht="22.5" customHeight="1" x14ac:dyDescent="0.25"/>
    <row r="639" spans="2:45" s="1" customFormat="1" ht="22.5" customHeight="1" x14ac:dyDescent="0.25">
      <c r="B639" s="2"/>
      <c r="D639" s="3"/>
      <c r="E639" s="3"/>
      <c r="F639" s="2"/>
      <c r="G639" s="2"/>
      <c r="H639" s="2"/>
      <c r="L639" s="2"/>
      <c r="Z639" s="16"/>
      <c r="AA639" s="17"/>
      <c r="AB639" s="55"/>
      <c r="AH639" s="2"/>
      <c r="AI639" s="56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</row>
    <row r="640" spans="2:45" s="1" customFormat="1" ht="22.5" customHeight="1" x14ac:dyDescent="0.25">
      <c r="B640" s="2"/>
      <c r="D640" s="3"/>
      <c r="E640" s="3"/>
      <c r="F640" s="2"/>
      <c r="G640" s="2"/>
      <c r="H640" s="2"/>
      <c r="L640" s="2"/>
      <c r="Z640" s="16"/>
      <c r="AA640" s="17"/>
      <c r="AB640" s="55"/>
      <c r="AH640" s="2"/>
      <c r="AI640" s="56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</row>
    <row r="641" spans="2:45" s="1" customFormat="1" ht="22.5" customHeight="1" x14ac:dyDescent="0.25">
      <c r="B641" s="2"/>
      <c r="D641" s="3"/>
      <c r="E641" s="3"/>
      <c r="F641" s="2"/>
      <c r="G641" s="2"/>
      <c r="H641" s="2"/>
      <c r="L641" s="2"/>
      <c r="Z641" s="16"/>
      <c r="AA641" s="17"/>
      <c r="AB641" s="55"/>
      <c r="AH641" s="2"/>
      <c r="AI641" s="56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</row>
    <row r="642" spans="2:45" s="1" customFormat="1" ht="22.5" customHeight="1" x14ac:dyDescent="0.25">
      <c r="B642" s="2"/>
      <c r="D642" s="3"/>
      <c r="E642" s="3"/>
      <c r="F642" s="2"/>
      <c r="G642" s="2"/>
      <c r="H642" s="2"/>
      <c r="L642" s="2"/>
      <c r="Z642" s="16"/>
      <c r="AA642" s="17"/>
      <c r="AB642" s="55"/>
      <c r="AH642" s="2"/>
      <c r="AI642" s="56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</row>
    <row r="643" spans="2:45" s="1" customFormat="1" ht="22.5" customHeight="1" x14ac:dyDescent="0.25">
      <c r="B643" s="2"/>
      <c r="D643" s="3"/>
      <c r="E643" s="3"/>
      <c r="F643" s="2"/>
      <c r="G643" s="2"/>
      <c r="H643" s="2"/>
      <c r="L643" s="2"/>
      <c r="Z643" s="16"/>
      <c r="AA643" s="17"/>
      <c r="AB643" s="55"/>
      <c r="AH643" s="2"/>
      <c r="AI643" s="56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</row>
    <row r="644" spans="2:45" s="1" customFormat="1" ht="22.5" customHeight="1" x14ac:dyDescent="0.25">
      <c r="B644" s="2"/>
      <c r="D644" s="3"/>
      <c r="E644" s="3"/>
      <c r="F644" s="2"/>
      <c r="G644" s="2"/>
      <c r="H644" s="2"/>
      <c r="L644" s="2"/>
      <c r="Z644" s="16"/>
      <c r="AA644" s="17"/>
      <c r="AB644" s="55"/>
      <c r="AH644" s="2"/>
      <c r="AI644" s="56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</row>
    <row r="645" spans="2:45" s="1" customFormat="1" ht="22.5" customHeight="1" x14ac:dyDescent="0.25">
      <c r="B645" s="2"/>
      <c r="D645" s="3"/>
      <c r="E645" s="3"/>
      <c r="F645" s="2"/>
      <c r="G645" s="2"/>
      <c r="H645" s="2"/>
      <c r="L645" s="2"/>
      <c r="Z645" s="16"/>
      <c r="AA645" s="17"/>
      <c r="AB645" s="55"/>
      <c r="AH645" s="2"/>
      <c r="AI645" s="56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</row>
    <row r="646" spans="2:45" s="1" customFormat="1" ht="22.5" customHeight="1" x14ac:dyDescent="0.25">
      <c r="B646" s="2"/>
      <c r="D646" s="3"/>
      <c r="E646" s="3"/>
      <c r="F646" s="2"/>
      <c r="G646" s="2"/>
      <c r="H646" s="2"/>
      <c r="L646" s="2"/>
      <c r="Z646" s="16"/>
      <c r="AA646" s="17"/>
      <c r="AB646" s="55"/>
      <c r="AH646" s="2"/>
      <c r="AI646" s="56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</row>
    <row r="647" spans="2:45" s="1" customFormat="1" ht="22.5" customHeight="1" x14ac:dyDescent="0.25">
      <c r="B647" s="2"/>
      <c r="D647" s="3"/>
      <c r="E647" s="3"/>
      <c r="F647" s="2"/>
      <c r="G647" s="2"/>
      <c r="H647" s="2"/>
      <c r="L647" s="2"/>
      <c r="Z647" s="16"/>
      <c r="AA647" s="17"/>
      <c r="AB647" s="55"/>
      <c r="AH647" s="2"/>
      <c r="AI647" s="56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</row>
    <row r="648" spans="2:45" s="1" customFormat="1" ht="22.5" customHeight="1" x14ac:dyDescent="0.25">
      <c r="B648" s="2"/>
      <c r="D648" s="3"/>
      <c r="E648" s="3"/>
      <c r="F648" s="2"/>
      <c r="G648" s="2"/>
      <c r="H648" s="2"/>
      <c r="L648" s="2"/>
      <c r="Z648" s="16"/>
      <c r="AA648" s="17"/>
      <c r="AB648" s="55"/>
      <c r="AH648" s="2"/>
      <c r="AI648" s="56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</row>
    <row r="649" spans="2:45" s="1" customFormat="1" ht="22.5" customHeight="1" x14ac:dyDescent="0.25">
      <c r="B649" s="2"/>
      <c r="D649" s="3"/>
      <c r="E649" s="3"/>
      <c r="F649" s="2"/>
      <c r="G649" s="2"/>
      <c r="H649" s="2"/>
      <c r="L649" s="2"/>
      <c r="Z649" s="16"/>
      <c r="AA649" s="17"/>
      <c r="AB649" s="55"/>
      <c r="AH649" s="2"/>
      <c r="AI649" s="56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</row>
    <row r="650" spans="2:45" s="1" customFormat="1" ht="22.5" customHeight="1" x14ac:dyDescent="0.25">
      <c r="B650" s="2"/>
      <c r="D650" s="3"/>
      <c r="E650" s="3"/>
      <c r="F650" s="2"/>
      <c r="G650" s="2"/>
      <c r="H650" s="2"/>
      <c r="L650" s="2"/>
      <c r="Z650" s="16"/>
      <c r="AA650" s="17"/>
      <c r="AB650" s="55"/>
      <c r="AH650" s="2"/>
      <c r="AI650" s="56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</row>
    <row r="651" spans="2:45" s="1" customFormat="1" ht="22.5" customHeight="1" x14ac:dyDescent="0.25">
      <c r="B651" s="2"/>
      <c r="D651" s="3"/>
      <c r="E651" s="3"/>
      <c r="F651" s="2"/>
      <c r="G651" s="2"/>
      <c r="H651" s="2"/>
      <c r="L651" s="2"/>
      <c r="Z651" s="16"/>
      <c r="AA651" s="17"/>
      <c r="AB651" s="55"/>
      <c r="AH651" s="2"/>
      <c r="AI651" s="56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</row>
    <row r="652" spans="2:45" s="1" customFormat="1" ht="22.5" customHeight="1" x14ac:dyDescent="0.25">
      <c r="B652" s="2"/>
      <c r="D652" s="3"/>
      <c r="E652" s="3"/>
      <c r="F652" s="2"/>
      <c r="G652" s="2"/>
      <c r="H652" s="2"/>
      <c r="L652" s="2"/>
      <c r="Z652" s="16"/>
      <c r="AA652" s="17"/>
      <c r="AB652" s="55"/>
      <c r="AH652" s="2"/>
      <c r="AI652" s="56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</row>
    <row r="653" spans="2:45" s="1" customFormat="1" ht="22.5" customHeight="1" x14ac:dyDescent="0.25">
      <c r="B653" s="2"/>
      <c r="D653" s="3"/>
      <c r="E653" s="3"/>
      <c r="F653" s="2"/>
      <c r="G653" s="2"/>
      <c r="H653" s="2"/>
      <c r="L653" s="2"/>
      <c r="Z653" s="16"/>
      <c r="AA653" s="17"/>
      <c r="AB653" s="55"/>
      <c r="AH653" s="2"/>
      <c r="AI653" s="56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</row>
    <row r="654" spans="2:45" s="1" customFormat="1" ht="22.5" customHeight="1" x14ac:dyDescent="0.25">
      <c r="B654" s="2"/>
      <c r="D654" s="3"/>
      <c r="E654" s="3"/>
      <c r="F654" s="2"/>
      <c r="G654" s="2"/>
      <c r="H654" s="2"/>
      <c r="L654" s="2"/>
      <c r="Z654" s="16"/>
      <c r="AA654" s="17"/>
      <c r="AB654" s="55"/>
      <c r="AH654" s="2"/>
      <c r="AI654" s="56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</row>
    <row r="655" spans="2:45" s="1" customFormat="1" ht="22.5" customHeight="1" x14ac:dyDescent="0.25">
      <c r="B655" s="2"/>
      <c r="D655" s="3"/>
      <c r="E655" s="3"/>
      <c r="F655" s="2"/>
      <c r="G655" s="2"/>
      <c r="H655" s="2"/>
      <c r="L655" s="2"/>
      <c r="Z655" s="16"/>
      <c r="AA655" s="17"/>
      <c r="AB655" s="55"/>
      <c r="AH655" s="2"/>
      <c r="AI655" s="56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</row>
    <row r="656" spans="2:45" s="1" customFormat="1" ht="22.5" customHeight="1" x14ac:dyDescent="0.25">
      <c r="B656" s="2"/>
      <c r="D656" s="3"/>
      <c r="E656" s="3"/>
      <c r="F656" s="2"/>
      <c r="G656" s="2"/>
      <c r="H656" s="2"/>
      <c r="L656" s="2"/>
      <c r="Z656" s="16"/>
      <c r="AA656" s="17"/>
      <c r="AB656" s="55"/>
      <c r="AH656" s="2"/>
      <c r="AI656" s="56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</row>
    <row r="657" spans="2:45" s="1" customFormat="1" ht="22.5" customHeight="1" x14ac:dyDescent="0.25">
      <c r="B657" s="2"/>
      <c r="D657" s="3"/>
      <c r="E657" s="3"/>
      <c r="F657" s="2"/>
      <c r="G657" s="2"/>
      <c r="H657" s="2"/>
      <c r="L657" s="2"/>
      <c r="Z657" s="16"/>
      <c r="AA657" s="17"/>
      <c r="AB657" s="55"/>
      <c r="AH657" s="2"/>
      <c r="AI657" s="56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</row>
    <row r="658" spans="2:45" s="1" customFormat="1" ht="22.5" customHeight="1" x14ac:dyDescent="0.25">
      <c r="B658" s="2"/>
      <c r="D658" s="3"/>
      <c r="E658" s="3"/>
      <c r="F658" s="2"/>
      <c r="G658" s="2"/>
      <c r="H658" s="2"/>
      <c r="L658" s="2"/>
      <c r="Z658" s="16"/>
      <c r="AA658" s="17"/>
      <c r="AB658" s="55"/>
      <c r="AH658" s="2"/>
      <c r="AI658" s="56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</row>
    <row r="659" spans="2:45" s="1" customFormat="1" ht="22.5" customHeight="1" x14ac:dyDescent="0.25">
      <c r="B659" s="2"/>
      <c r="D659" s="3"/>
      <c r="E659" s="3"/>
      <c r="F659" s="2"/>
      <c r="G659" s="2"/>
      <c r="H659" s="2"/>
      <c r="L659" s="2"/>
      <c r="Z659" s="16"/>
      <c r="AA659" s="17"/>
      <c r="AB659" s="55"/>
      <c r="AH659" s="2"/>
      <c r="AI659" s="56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</row>
    <row r="660" spans="2:45" s="1" customFormat="1" ht="22.5" customHeight="1" x14ac:dyDescent="0.25">
      <c r="B660" s="2"/>
      <c r="D660" s="3"/>
      <c r="E660" s="3"/>
      <c r="F660" s="2"/>
      <c r="G660" s="2"/>
      <c r="H660" s="2"/>
      <c r="L660" s="2"/>
      <c r="Z660" s="16"/>
      <c r="AA660" s="17"/>
      <c r="AB660" s="55"/>
      <c r="AH660" s="2"/>
      <c r="AI660" s="56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</row>
    <row r="661" spans="2:45" s="1" customFormat="1" ht="22.5" customHeight="1" x14ac:dyDescent="0.25">
      <c r="B661" s="2"/>
      <c r="D661" s="3"/>
      <c r="E661" s="3"/>
      <c r="F661" s="2"/>
      <c r="G661" s="2"/>
      <c r="H661" s="2"/>
      <c r="L661" s="2"/>
      <c r="Z661" s="16"/>
      <c r="AA661" s="17"/>
      <c r="AB661" s="55"/>
      <c r="AH661" s="2"/>
      <c r="AI661" s="56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</row>
    <row r="662" spans="2:45" s="1" customFormat="1" ht="22.5" customHeight="1" x14ac:dyDescent="0.25">
      <c r="B662" s="2"/>
      <c r="D662" s="3"/>
      <c r="E662" s="3"/>
      <c r="F662" s="2"/>
      <c r="G662" s="2"/>
      <c r="H662" s="2"/>
      <c r="L662" s="2"/>
      <c r="Z662" s="16"/>
      <c r="AA662" s="17"/>
      <c r="AB662" s="55"/>
      <c r="AH662" s="2"/>
      <c r="AI662" s="56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</row>
    <row r="663" spans="2:45" s="1" customFormat="1" ht="22.5" customHeight="1" x14ac:dyDescent="0.25">
      <c r="B663" s="2"/>
      <c r="D663" s="3"/>
      <c r="E663" s="3"/>
      <c r="F663" s="2"/>
      <c r="G663" s="2"/>
      <c r="H663" s="2"/>
      <c r="L663" s="2"/>
      <c r="Z663" s="16"/>
      <c r="AA663" s="17"/>
      <c r="AB663" s="55"/>
      <c r="AH663" s="2"/>
      <c r="AI663" s="56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</row>
    <row r="664" spans="2:45" s="1" customFormat="1" ht="22.5" customHeight="1" x14ac:dyDescent="0.25">
      <c r="B664" s="2"/>
      <c r="D664" s="3"/>
      <c r="E664" s="3"/>
      <c r="F664" s="2"/>
      <c r="G664" s="2"/>
      <c r="H664" s="2"/>
      <c r="L664" s="2"/>
      <c r="Z664" s="16"/>
      <c r="AA664" s="17"/>
      <c r="AB664" s="55"/>
      <c r="AH664" s="2"/>
      <c r="AI664" s="56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</row>
    <row r="665" spans="2:45" s="1" customFormat="1" ht="22.5" customHeight="1" x14ac:dyDescent="0.25">
      <c r="B665" s="2"/>
      <c r="D665" s="3"/>
      <c r="E665" s="3"/>
      <c r="F665" s="2"/>
      <c r="G665" s="2"/>
      <c r="H665" s="2"/>
      <c r="L665" s="2"/>
      <c r="Z665" s="16"/>
      <c r="AA665" s="17"/>
      <c r="AB665" s="55"/>
      <c r="AH665" s="2"/>
      <c r="AI665" s="56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</row>
    <row r="666" spans="2:45" s="1" customFormat="1" ht="22.5" customHeight="1" x14ac:dyDescent="0.25">
      <c r="B666" s="2"/>
      <c r="D666" s="3"/>
      <c r="E666" s="3"/>
      <c r="F666" s="2"/>
      <c r="G666" s="2"/>
      <c r="H666" s="2"/>
      <c r="L666" s="2"/>
      <c r="Z666" s="16"/>
      <c r="AA666" s="17"/>
      <c r="AB666" s="55"/>
      <c r="AH666" s="2"/>
      <c r="AI666" s="56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</row>
    <row r="667" spans="2:45" s="1" customFormat="1" ht="22.5" customHeight="1" x14ac:dyDescent="0.25">
      <c r="B667" s="2"/>
      <c r="D667" s="3"/>
      <c r="E667" s="3"/>
      <c r="F667" s="2"/>
      <c r="G667" s="2"/>
      <c r="H667" s="2"/>
      <c r="L667" s="2"/>
      <c r="Z667" s="16"/>
      <c r="AA667" s="17"/>
      <c r="AB667" s="55"/>
      <c r="AH667" s="2"/>
      <c r="AI667" s="56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</row>
    <row r="668" spans="2:45" s="1" customFormat="1" ht="22.5" customHeight="1" x14ac:dyDescent="0.25">
      <c r="B668" s="2"/>
      <c r="D668" s="3"/>
      <c r="E668" s="3"/>
      <c r="F668" s="2"/>
      <c r="G668" s="2"/>
      <c r="H668" s="2"/>
      <c r="L668" s="2"/>
      <c r="Z668" s="16"/>
      <c r="AA668" s="17"/>
      <c r="AB668" s="55"/>
      <c r="AH668" s="2"/>
      <c r="AI668" s="56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</row>
    <row r="669" spans="2:45" s="1" customFormat="1" ht="22.5" customHeight="1" x14ac:dyDescent="0.25">
      <c r="B669" s="2"/>
      <c r="D669" s="3"/>
      <c r="E669" s="3"/>
      <c r="F669" s="2"/>
      <c r="G669" s="2"/>
      <c r="H669" s="2"/>
      <c r="L669" s="2"/>
      <c r="Z669" s="16"/>
      <c r="AA669" s="17"/>
      <c r="AB669" s="55"/>
      <c r="AH669" s="2"/>
      <c r="AI669" s="56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</row>
    <row r="670" spans="2:45" s="1" customFormat="1" ht="22.5" customHeight="1" x14ac:dyDescent="0.25">
      <c r="B670" s="2"/>
      <c r="D670" s="3"/>
      <c r="E670" s="3"/>
      <c r="F670" s="2"/>
      <c r="G670" s="2"/>
      <c r="H670" s="2"/>
      <c r="L670" s="2"/>
      <c r="Z670" s="16"/>
      <c r="AA670" s="17"/>
      <c r="AB670" s="55"/>
      <c r="AH670" s="2"/>
      <c r="AI670" s="56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</row>
    <row r="671" spans="2:45" s="1" customFormat="1" ht="22.5" customHeight="1" x14ac:dyDescent="0.25">
      <c r="B671" s="2"/>
      <c r="D671" s="3"/>
      <c r="E671" s="3"/>
      <c r="F671" s="2"/>
      <c r="G671" s="2"/>
      <c r="H671" s="2"/>
      <c r="L671" s="2"/>
      <c r="Z671" s="16"/>
      <c r="AA671" s="17"/>
      <c r="AB671" s="55"/>
      <c r="AH671" s="2"/>
      <c r="AI671" s="56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</row>
    <row r="672" spans="2:45" s="1" customFormat="1" ht="22.5" customHeight="1" x14ac:dyDescent="0.25">
      <c r="B672" s="2"/>
      <c r="D672" s="3"/>
      <c r="E672" s="3"/>
      <c r="F672" s="2"/>
      <c r="G672" s="2"/>
      <c r="H672" s="2"/>
      <c r="L672" s="2"/>
      <c r="Z672" s="16"/>
      <c r="AA672" s="17"/>
      <c r="AB672" s="55"/>
      <c r="AH672" s="2"/>
      <c r="AI672" s="56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</row>
    <row r="673" spans="2:45" s="1" customFormat="1" ht="22.5" customHeight="1" x14ac:dyDescent="0.25">
      <c r="B673" s="2"/>
      <c r="D673" s="3"/>
      <c r="E673" s="3"/>
      <c r="F673" s="2"/>
      <c r="G673" s="2"/>
      <c r="H673" s="2"/>
      <c r="L673" s="2"/>
      <c r="Z673" s="16"/>
      <c r="AA673" s="17"/>
      <c r="AB673" s="55"/>
      <c r="AH673" s="2"/>
      <c r="AI673" s="56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</row>
    <row r="674" spans="2:45" s="1" customFormat="1" ht="22.5" customHeight="1" x14ac:dyDescent="0.25">
      <c r="B674" s="2"/>
      <c r="D674" s="3"/>
      <c r="E674" s="3"/>
      <c r="F674" s="2"/>
      <c r="G674" s="2"/>
      <c r="H674" s="2"/>
      <c r="L674" s="2"/>
      <c r="Z674" s="16"/>
      <c r="AA674" s="17"/>
      <c r="AB674" s="55"/>
      <c r="AH674" s="2"/>
      <c r="AI674" s="56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</row>
    <row r="675" spans="2:45" s="1" customFormat="1" ht="22.5" customHeight="1" x14ac:dyDescent="0.25">
      <c r="B675" s="2"/>
      <c r="D675" s="3"/>
      <c r="E675" s="3"/>
      <c r="F675" s="2"/>
      <c r="G675" s="2"/>
      <c r="H675" s="2"/>
      <c r="L675" s="2"/>
      <c r="Z675" s="16"/>
      <c r="AA675" s="17"/>
      <c r="AB675" s="55"/>
      <c r="AH675" s="2"/>
      <c r="AI675" s="56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</row>
    <row r="676" spans="2:45" s="1" customFormat="1" ht="22.5" customHeight="1" x14ac:dyDescent="0.25">
      <c r="B676" s="2"/>
      <c r="D676" s="3"/>
      <c r="E676" s="3"/>
      <c r="F676" s="2"/>
      <c r="G676" s="2"/>
      <c r="H676" s="2"/>
      <c r="L676" s="2"/>
      <c r="Z676" s="16"/>
      <c r="AA676" s="17"/>
      <c r="AB676" s="55"/>
      <c r="AH676" s="2"/>
      <c r="AI676" s="56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</row>
    <row r="677" spans="2:45" s="1" customFormat="1" ht="22.5" customHeight="1" x14ac:dyDescent="0.25">
      <c r="B677" s="2"/>
      <c r="D677" s="3"/>
      <c r="E677" s="3"/>
      <c r="F677" s="2"/>
      <c r="G677" s="2"/>
      <c r="H677" s="2"/>
      <c r="L677" s="2"/>
      <c r="Z677" s="16"/>
      <c r="AA677" s="17"/>
      <c r="AB677" s="55"/>
      <c r="AH677" s="2"/>
      <c r="AI677" s="56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</row>
    <row r="678" spans="2:45" s="1" customFormat="1" ht="22.5" customHeight="1" x14ac:dyDescent="0.25">
      <c r="B678" s="2"/>
      <c r="D678" s="3"/>
      <c r="E678" s="3"/>
      <c r="F678" s="2"/>
      <c r="G678" s="2"/>
      <c r="H678" s="2"/>
      <c r="L678" s="2"/>
      <c r="Z678" s="16"/>
      <c r="AA678" s="17"/>
      <c r="AB678" s="55"/>
      <c r="AH678" s="2"/>
      <c r="AI678" s="56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</row>
    <row r="679" spans="2:45" s="1" customFormat="1" ht="22.5" customHeight="1" x14ac:dyDescent="0.25">
      <c r="B679" s="2"/>
      <c r="D679" s="3"/>
      <c r="E679" s="3"/>
      <c r="F679" s="2"/>
      <c r="G679" s="2"/>
      <c r="H679" s="2"/>
      <c r="L679" s="2"/>
      <c r="Z679" s="16"/>
      <c r="AA679" s="17"/>
      <c r="AB679" s="55"/>
      <c r="AH679" s="2"/>
      <c r="AI679" s="56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</row>
    <row r="680" spans="2:45" s="1" customFormat="1" ht="22.5" customHeight="1" x14ac:dyDescent="0.25">
      <c r="B680" s="2"/>
      <c r="D680" s="3"/>
      <c r="E680" s="3"/>
      <c r="F680" s="2"/>
      <c r="G680" s="2"/>
      <c r="H680" s="2"/>
      <c r="L680" s="2"/>
      <c r="Z680" s="16"/>
      <c r="AA680" s="17"/>
      <c r="AB680" s="55"/>
      <c r="AH680" s="2"/>
      <c r="AI680" s="56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</row>
    <row r="681" spans="2:45" s="1" customFormat="1" ht="22.5" customHeight="1" x14ac:dyDescent="0.25">
      <c r="B681" s="2"/>
      <c r="D681" s="3"/>
      <c r="E681" s="3"/>
      <c r="F681" s="2"/>
      <c r="G681" s="2"/>
      <c r="H681" s="2"/>
      <c r="L681" s="2"/>
      <c r="Z681" s="16"/>
      <c r="AA681" s="17"/>
      <c r="AB681" s="55"/>
      <c r="AH681" s="2"/>
      <c r="AI681" s="56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</row>
    <row r="682" spans="2:45" s="1" customFormat="1" ht="22.5" customHeight="1" x14ac:dyDescent="0.25">
      <c r="B682" s="2"/>
      <c r="D682" s="3"/>
      <c r="E682" s="3"/>
      <c r="F682" s="2"/>
      <c r="G682" s="2"/>
      <c r="H682" s="2"/>
      <c r="L682" s="2"/>
      <c r="Z682" s="16"/>
      <c r="AA682" s="17"/>
      <c r="AB682" s="55"/>
      <c r="AH682" s="2"/>
      <c r="AI682" s="56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</row>
    <row r="683" spans="2:45" s="1" customFormat="1" ht="22.5" customHeight="1" x14ac:dyDescent="0.25">
      <c r="B683" s="2"/>
      <c r="D683" s="3"/>
      <c r="E683" s="3"/>
      <c r="F683" s="2"/>
      <c r="G683" s="2"/>
      <c r="H683" s="2"/>
      <c r="L683" s="2"/>
      <c r="Z683" s="16"/>
      <c r="AA683" s="17"/>
      <c r="AB683" s="55"/>
      <c r="AH683" s="2"/>
      <c r="AI683" s="56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</row>
    <row r="684" spans="2:45" s="1" customFormat="1" ht="22.5" customHeight="1" x14ac:dyDescent="0.25">
      <c r="B684" s="2"/>
      <c r="D684" s="3"/>
      <c r="E684" s="3"/>
      <c r="F684" s="2"/>
      <c r="G684" s="2"/>
      <c r="H684" s="2"/>
      <c r="L684" s="2"/>
      <c r="Z684" s="16"/>
      <c r="AA684" s="17"/>
      <c r="AB684" s="55"/>
      <c r="AH684" s="2"/>
      <c r="AI684" s="56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</row>
    <row r="685" spans="2:45" s="1" customFormat="1" ht="22.5" customHeight="1" x14ac:dyDescent="0.25">
      <c r="B685" s="2"/>
      <c r="D685" s="3"/>
      <c r="E685" s="3"/>
      <c r="F685" s="2"/>
      <c r="G685" s="2"/>
      <c r="H685" s="2"/>
      <c r="L685" s="2"/>
      <c r="Z685" s="16"/>
      <c r="AA685" s="17"/>
      <c r="AB685" s="55"/>
      <c r="AH685" s="2"/>
      <c r="AI685" s="56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</row>
    <row r="686" spans="2:45" s="1" customFormat="1" ht="22.5" customHeight="1" x14ac:dyDescent="0.25">
      <c r="B686" s="2"/>
      <c r="D686" s="3"/>
      <c r="E686" s="3"/>
      <c r="F686" s="2"/>
      <c r="G686" s="2"/>
      <c r="H686" s="2"/>
      <c r="L686" s="2"/>
      <c r="Z686" s="16"/>
      <c r="AA686" s="17"/>
      <c r="AB686" s="55"/>
      <c r="AH686" s="2"/>
      <c r="AI686" s="56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</row>
    <row r="687" spans="2:45" s="1" customFormat="1" ht="22.5" customHeight="1" x14ac:dyDescent="0.25">
      <c r="B687" s="2"/>
      <c r="D687" s="3"/>
      <c r="E687" s="3"/>
      <c r="F687" s="2"/>
      <c r="G687" s="2"/>
      <c r="H687" s="2"/>
      <c r="L687" s="2"/>
      <c r="Z687" s="16"/>
      <c r="AA687" s="17"/>
      <c r="AB687" s="55"/>
      <c r="AH687" s="2"/>
      <c r="AI687" s="56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</row>
    <row r="688" spans="2:45" s="1" customFormat="1" ht="22.5" customHeight="1" x14ac:dyDescent="0.25">
      <c r="B688" s="2"/>
      <c r="D688" s="3"/>
      <c r="E688" s="3"/>
      <c r="F688" s="2"/>
      <c r="G688" s="2"/>
      <c r="H688" s="2"/>
      <c r="L688" s="2"/>
      <c r="Z688" s="16"/>
      <c r="AA688" s="17"/>
      <c r="AB688" s="55"/>
      <c r="AH688" s="2"/>
      <c r="AI688" s="56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</row>
    <row r="689" spans="2:45" s="1" customFormat="1" ht="22.5" customHeight="1" x14ac:dyDescent="0.25">
      <c r="B689" s="2"/>
      <c r="D689" s="3"/>
      <c r="E689" s="3"/>
      <c r="F689" s="2"/>
      <c r="G689" s="2"/>
      <c r="H689" s="2"/>
      <c r="L689" s="2"/>
      <c r="Z689" s="16"/>
      <c r="AA689" s="17"/>
      <c r="AB689" s="55"/>
      <c r="AH689" s="2"/>
      <c r="AI689" s="56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</row>
    <row r="690" spans="2:45" s="1" customFormat="1" ht="22.5" customHeight="1" x14ac:dyDescent="0.25">
      <c r="B690" s="2"/>
      <c r="D690" s="3"/>
      <c r="E690" s="3"/>
      <c r="F690" s="2"/>
      <c r="G690" s="2"/>
      <c r="H690" s="2"/>
      <c r="L690" s="2"/>
      <c r="Z690" s="16"/>
      <c r="AA690" s="17"/>
      <c r="AB690" s="55"/>
      <c r="AH690" s="2"/>
      <c r="AI690" s="56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</row>
    <row r="691" spans="2:45" s="1" customFormat="1" ht="22.5" customHeight="1" x14ac:dyDescent="0.25">
      <c r="B691" s="2"/>
      <c r="D691" s="3"/>
      <c r="E691" s="3"/>
      <c r="F691" s="2"/>
      <c r="G691" s="2"/>
      <c r="H691" s="2"/>
      <c r="L691" s="2"/>
      <c r="Z691" s="16"/>
      <c r="AA691" s="17"/>
      <c r="AB691" s="55"/>
      <c r="AH691" s="2"/>
      <c r="AI691" s="56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</row>
    <row r="692" spans="2:45" s="1" customFormat="1" ht="22.5" customHeight="1" x14ac:dyDescent="0.25">
      <c r="B692" s="2"/>
      <c r="D692" s="3"/>
      <c r="E692" s="3"/>
      <c r="F692" s="2"/>
      <c r="G692" s="2"/>
      <c r="H692" s="2"/>
      <c r="L692" s="2"/>
      <c r="Z692" s="16"/>
      <c r="AA692" s="17"/>
      <c r="AB692" s="55"/>
      <c r="AH692" s="2"/>
      <c r="AI692" s="56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</row>
    <row r="693" spans="2:45" s="1" customFormat="1" ht="22.5" customHeight="1" x14ac:dyDescent="0.25">
      <c r="B693" s="2"/>
      <c r="D693" s="3"/>
      <c r="E693" s="3"/>
      <c r="F693" s="2"/>
      <c r="G693" s="2"/>
      <c r="H693" s="2"/>
      <c r="L693" s="2"/>
      <c r="Z693" s="16"/>
      <c r="AA693" s="17"/>
      <c r="AB693" s="55"/>
      <c r="AH693" s="2"/>
      <c r="AI693" s="56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</row>
    <row r="694" spans="2:45" s="1" customFormat="1" ht="22.5" customHeight="1" x14ac:dyDescent="0.25">
      <c r="B694" s="2"/>
      <c r="D694" s="3"/>
      <c r="E694" s="3"/>
      <c r="F694" s="2"/>
      <c r="G694" s="2"/>
      <c r="H694" s="2"/>
      <c r="L694" s="2"/>
      <c r="Z694" s="16"/>
      <c r="AA694" s="17"/>
      <c r="AB694" s="55"/>
      <c r="AH694" s="2"/>
      <c r="AI694" s="56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</row>
    <row r="695" spans="2:45" s="1" customFormat="1" ht="22.5" customHeight="1" x14ac:dyDescent="0.25">
      <c r="B695" s="2"/>
      <c r="D695" s="3"/>
      <c r="E695" s="3"/>
      <c r="F695" s="2"/>
      <c r="G695" s="2"/>
      <c r="H695" s="2"/>
      <c r="L695" s="2"/>
      <c r="Z695" s="16"/>
      <c r="AA695" s="17"/>
      <c r="AB695" s="55"/>
      <c r="AH695" s="2"/>
      <c r="AI695" s="56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</row>
    <row r="696" spans="2:45" s="1" customFormat="1" ht="22.5" customHeight="1" x14ac:dyDescent="0.25">
      <c r="B696" s="2"/>
      <c r="D696" s="3"/>
      <c r="E696" s="3"/>
      <c r="F696" s="2"/>
      <c r="G696" s="2"/>
      <c r="H696" s="2"/>
      <c r="L696" s="2"/>
      <c r="Z696" s="16"/>
      <c r="AA696" s="17"/>
      <c r="AB696" s="55"/>
      <c r="AH696" s="2"/>
      <c r="AI696" s="56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</row>
  </sheetData>
  <sheetProtection algorithmName="SHA-512" hashValue="cWNkOJ+1Nck6vRuns/8rvCz/FCv0HCljKouRSdJ5E40Gftmkqghg2vGA/D2rIGywQh3RnPZshcVbtcHBchk3LQ==" saltValue="xFKO4T8M5NjA8e1D1cvgRg==" spinCount="100000" sheet="1" objects="1" scenarios="1" selectLockedCells="1" selectUnlockedCells="1"/>
  <autoFilter ref="A4:AS298">
    <sortState ref="A5:AS299">
      <sortCondition ref="C5:C299"/>
      <sortCondition ref="B5:B299"/>
    </sortState>
  </autoFilter>
  <sortState ref="A350:AS686">
    <sortCondition ref="D350:D686"/>
    <sortCondition ref="C350:C686"/>
  </sortState>
  <mergeCells count="4">
    <mergeCell ref="P3:R3"/>
    <mergeCell ref="S3:U3"/>
    <mergeCell ref="V3:X3"/>
    <mergeCell ref="AC3:AE3"/>
  </mergeCells>
  <conditionalFormatting sqref="N4:O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X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D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8 C5:C30 C107:C109 C153:C187 C32:C60 C189:C193 C149:C151 C197:C221 C195 C63:C78 C279:C284 C80:C105 C248:C262 C223:C225 C241:C246 C286:C297 C130:C147 C227:C236 C111:C128 C264:C277">
    <cfRule type="duplicateValues" dxfId="21" priority="22"/>
  </conditionalFormatting>
  <conditionalFormatting sqref="C106">
    <cfRule type="duplicateValues" dxfId="20" priority="21"/>
  </conditionalFormatting>
  <conditionalFormatting sqref="C237">
    <cfRule type="duplicateValues" dxfId="19" priority="20"/>
  </conditionalFormatting>
  <conditionalFormatting sqref="C152">
    <cfRule type="duplicateValues" dxfId="18" priority="19"/>
  </conditionalFormatting>
  <conditionalFormatting sqref="C31">
    <cfRule type="duplicateValues" dxfId="17" priority="18"/>
  </conditionalFormatting>
  <conditionalFormatting sqref="C188">
    <cfRule type="duplicateValues" dxfId="16" priority="17"/>
  </conditionalFormatting>
  <conditionalFormatting sqref="C148">
    <cfRule type="duplicateValues" dxfId="15" priority="16"/>
  </conditionalFormatting>
  <conditionalFormatting sqref="C196">
    <cfRule type="duplicateValues" dxfId="14" priority="15"/>
  </conditionalFormatting>
  <conditionalFormatting sqref="C194">
    <cfRule type="duplicateValues" dxfId="13" priority="14"/>
  </conditionalFormatting>
  <conditionalFormatting sqref="C61:C62">
    <cfRule type="duplicateValues" dxfId="12" priority="13"/>
  </conditionalFormatting>
  <conditionalFormatting sqref="C278">
    <cfRule type="duplicateValues" dxfId="11" priority="12"/>
  </conditionalFormatting>
  <conditionalFormatting sqref="C79">
    <cfRule type="duplicateValues" dxfId="10" priority="11"/>
  </conditionalFormatting>
  <conditionalFormatting sqref="C298">
    <cfRule type="duplicateValues" dxfId="9" priority="10"/>
  </conditionalFormatting>
  <conditionalFormatting sqref="C247">
    <cfRule type="duplicateValues" dxfId="8" priority="9"/>
  </conditionalFormatting>
  <conditionalFormatting sqref="C222">
    <cfRule type="duplicateValues" dxfId="7" priority="8"/>
  </conditionalFormatting>
  <conditionalFormatting sqref="C240">
    <cfRule type="duplicateValues" dxfId="6" priority="7"/>
  </conditionalFormatting>
  <conditionalFormatting sqref="C239">
    <cfRule type="duplicateValues" dxfId="5" priority="6"/>
  </conditionalFormatting>
  <conditionalFormatting sqref="C285">
    <cfRule type="duplicateValues" dxfId="4" priority="5"/>
  </conditionalFormatting>
  <conditionalFormatting sqref="C129">
    <cfRule type="duplicateValues" dxfId="3" priority="4"/>
  </conditionalFormatting>
  <conditionalFormatting sqref="C226">
    <cfRule type="duplicateValues" dxfId="2" priority="3"/>
  </conditionalFormatting>
  <conditionalFormatting sqref="C110">
    <cfRule type="duplicateValues" dxfId="1" priority="2"/>
  </conditionalFormatting>
  <conditionalFormatting sqref="C263">
    <cfRule type="duplicateValues" dxfId="0" priority="1"/>
  </conditionalFormatting>
  <hyperlinks>
    <hyperlink ref="AS9" r:id="rId1"/>
    <hyperlink ref="AS267" r:id="rId2"/>
    <hyperlink ref="AS27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ΥΚ-Α1</vt:lpstr>
      <vt:lpstr>.</vt:lpstr>
      <vt:lpstr>stoixeia</vt:lpstr>
      <vt:lpstr>'ΥΚ-Α1'!Print_Area</vt:lpstr>
      <vt:lpstr>sires</vt:lpstr>
      <vt:lpstr>sxoleio</vt:lpstr>
      <vt:lpstr>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2017-05-16T07:37:04Z</dcterms:modified>
</cp:coreProperties>
</file>