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05" windowWidth="14805" windowHeight="8010"/>
  </bookViews>
  <sheets>
    <sheet name="ΥΚ-Θ1" sheetId="4" r:id="rId1"/>
    <sheet name="." sheetId="5" r:id="rId2"/>
    <sheet name="stoixeia" sheetId="2" state="hidden" r:id="rId3"/>
  </sheets>
  <definedNames>
    <definedName name="_xlnm._FilterDatabase" localSheetId="2" hidden="1">stoixeia!$A$4:$AS$298</definedName>
    <definedName name="_xlnm.Print_Area" localSheetId="0">'ΥΚ-Θ1'!$A$1:$F$53</definedName>
    <definedName name="sires">stoixeia!$AV$5:$AV$10</definedName>
    <definedName name="sxoleio">stoixeia!$C$5:$C$313</definedName>
    <definedName name="thesis">stoixeia!$AX$5:$AX$9</definedName>
  </definedNames>
  <calcPr calcId="145621"/>
</workbook>
</file>

<file path=xl/calcChain.xml><?xml version="1.0" encoding="utf-8"?>
<calcChain xmlns="http://schemas.openxmlformats.org/spreadsheetml/2006/main">
  <c r="F5" i="5" l="1"/>
  <c r="G4" i="5"/>
  <c r="F4" i="5"/>
  <c r="I22" i="5" l="1"/>
  <c r="H22" i="5"/>
  <c r="G22" i="5"/>
  <c r="F22" i="5"/>
  <c r="E22" i="5"/>
  <c r="C22" i="5"/>
  <c r="B22" i="5"/>
  <c r="A22" i="5"/>
  <c r="I21" i="5"/>
  <c r="H21" i="5"/>
  <c r="G21" i="5"/>
  <c r="F21" i="5"/>
  <c r="E21" i="5"/>
  <c r="C21" i="5"/>
  <c r="B21" i="5"/>
  <c r="A21" i="5"/>
  <c r="I20" i="5"/>
  <c r="H20" i="5"/>
  <c r="G20" i="5"/>
  <c r="F20" i="5"/>
  <c r="E20" i="5"/>
  <c r="C20" i="5"/>
  <c r="B20" i="5"/>
  <c r="A20" i="5"/>
  <c r="I19" i="5"/>
  <c r="H19" i="5"/>
  <c r="G19" i="5"/>
  <c r="F19" i="5"/>
  <c r="E19" i="5"/>
  <c r="C19" i="5"/>
  <c r="B19" i="5"/>
  <c r="A19" i="5"/>
  <c r="I18" i="5"/>
  <c r="H18" i="5"/>
  <c r="G18" i="5"/>
  <c r="F18" i="5"/>
  <c r="E18" i="5"/>
  <c r="C18" i="5"/>
  <c r="B18" i="5"/>
  <c r="A18" i="5"/>
  <c r="AY15" i="2" l="1"/>
  <c r="AY16" i="2"/>
  <c r="AY17" i="2"/>
  <c r="AY18" i="2"/>
  <c r="AY19" i="2"/>
  <c r="A44" i="4"/>
  <c r="A43" i="4"/>
  <c r="D22" i="5" s="1"/>
  <c r="A42" i="4"/>
  <c r="D21" i="5" s="1"/>
  <c r="A41" i="4"/>
  <c r="D20" i="5" s="1"/>
  <c r="A40" i="4"/>
  <c r="D19" i="5" s="1"/>
  <c r="A39" i="4"/>
  <c r="D18" i="5" s="1"/>
  <c r="A38" i="4"/>
  <c r="A37" i="4"/>
  <c r="A36" i="4"/>
  <c r="A35" i="4"/>
  <c r="A34" i="4"/>
  <c r="A33" i="4"/>
  <c r="A32" i="4"/>
  <c r="A31" i="4"/>
  <c r="A29" i="4" l="1"/>
  <c r="A28" i="4"/>
  <c r="A27" i="4"/>
  <c r="A26" i="4"/>
  <c r="A59" i="4"/>
  <c r="I13" i="5"/>
  <c r="H13" i="5"/>
  <c r="G13" i="5"/>
  <c r="F13" i="5"/>
  <c r="E13" i="5"/>
  <c r="C13" i="5"/>
  <c r="B13" i="5"/>
  <c r="A13" i="5"/>
  <c r="I12" i="5"/>
  <c r="H12" i="5"/>
  <c r="G12" i="5"/>
  <c r="F12" i="5"/>
  <c r="E12" i="5"/>
  <c r="C12" i="5"/>
  <c r="B12" i="5"/>
  <c r="A12" i="5"/>
  <c r="I11" i="5"/>
  <c r="H11" i="5"/>
  <c r="G11" i="5"/>
  <c r="F11" i="5"/>
  <c r="E11" i="5"/>
  <c r="C11" i="5"/>
  <c r="B11" i="5"/>
  <c r="A11" i="5"/>
  <c r="I14" i="5"/>
  <c r="H14" i="5"/>
  <c r="G14" i="5"/>
  <c r="F14" i="5"/>
  <c r="E14" i="5"/>
  <c r="C14" i="5"/>
  <c r="B14" i="5"/>
  <c r="A14" i="5"/>
  <c r="C23" i="5"/>
  <c r="B23" i="5"/>
  <c r="C17" i="5"/>
  <c r="B17" i="5"/>
  <c r="C16" i="5"/>
  <c r="B16" i="5"/>
  <c r="C15" i="5"/>
  <c r="B15" i="5"/>
  <c r="C10" i="5"/>
  <c r="B10" i="5"/>
  <c r="C9" i="5"/>
  <c r="B9" i="5"/>
  <c r="C8" i="5"/>
  <c r="B8" i="5"/>
  <c r="C7" i="5"/>
  <c r="B7" i="5"/>
  <c r="C6" i="5"/>
  <c r="B6" i="5"/>
  <c r="C5" i="5"/>
  <c r="B5" i="5"/>
  <c r="B4" i="5"/>
  <c r="B29" i="5" s="1"/>
  <c r="C4" i="5"/>
  <c r="C29" i="5" s="1"/>
  <c r="A23" i="5"/>
  <c r="A17" i="5"/>
  <c r="A16" i="5"/>
  <c r="A15" i="5"/>
  <c r="A10" i="5"/>
  <c r="A9" i="5"/>
  <c r="A8" i="5"/>
  <c r="A7" i="5"/>
  <c r="A6" i="5"/>
  <c r="A5" i="5"/>
  <c r="A4" i="5"/>
  <c r="A29" i="5" s="1"/>
  <c r="B2" i="2"/>
  <c r="F35" i="5" l="1"/>
  <c r="F33" i="5"/>
  <c r="C37" i="5"/>
  <c r="B37" i="5"/>
  <c r="B34" i="5"/>
  <c r="F34" i="5"/>
  <c r="B39" i="5"/>
  <c r="B38" i="5"/>
  <c r="B35" i="5"/>
  <c r="B33" i="5"/>
  <c r="J20" i="5"/>
  <c r="J19" i="5"/>
  <c r="J18" i="5"/>
  <c r="J22" i="5"/>
  <c r="J21" i="5"/>
  <c r="A64" i="4"/>
  <c r="B64" i="4"/>
  <c r="E64" i="4" s="1"/>
  <c r="J12" i="5"/>
  <c r="J11" i="5"/>
  <c r="J13" i="5"/>
  <c r="E4" i="5"/>
  <c r="J4" i="5" s="1"/>
  <c r="D23" i="5"/>
  <c r="D17" i="5"/>
  <c r="D16" i="5"/>
  <c r="D15" i="5"/>
  <c r="D14" i="5"/>
  <c r="D13" i="5"/>
  <c r="D12" i="5"/>
  <c r="D11" i="5"/>
  <c r="D10" i="5"/>
  <c r="A30" i="4"/>
  <c r="D9" i="5" s="1"/>
  <c r="D5" i="5"/>
  <c r="D6" i="5"/>
  <c r="I23" i="5"/>
  <c r="H23" i="5"/>
  <c r="G23" i="5"/>
  <c r="F23" i="5"/>
  <c r="E23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0" i="5"/>
  <c r="H10" i="5"/>
  <c r="G10" i="5"/>
  <c r="F10" i="5"/>
  <c r="E10" i="5"/>
  <c r="I9" i="5"/>
  <c r="H9" i="5"/>
  <c r="G9" i="5"/>
  <c r="F9" i="5"/>
  <c r="E9" i="5"/>
  <c r="I8" i="5"/>
  <c r="H8" i="5"/>
  <c r="G8" i="5"/>
  <c r="F8" i="5"/>
  <c r="E8" i="5"/>
  <c r="D8" i="5"/>
  <c r="I7" i="5"/>
  <c r="H7" i="5"/>
  <c r="G7" i="5"/>
  <c r="F7" i="5"/>
  <c r="E7" i="5"/>
  <c r="D7" i="5"/>
  <c r="I6" i="5"/>
  <c r="H6" i="5"/>
  <c r="G6" i="5"/>
  <c r="F6" i="5"/>
  <c r="E6" i="5"/>
  <c r="J6" i="5" s="1"/>
  <c r="I5" i="5"/>
  <c r="H5" i="5"/>
  <c r="G5" i="5"/>
  <c r="E5" i="5"/>
  <c r="J5" i="5" s="1"/>
  <c r="I4" i="5"/>
  <c r="H4" i="5"/>
  <c r="D4" i="5"/>
  <c r="B24" i="5"/>
  <c r="B1" i="5"/>
  <c r="A58" i="4"/>
  <c r="F21" i="4"/>
  <c r="C21" i="4"/>
  <c r="F20" i="4"/>
  <c r="C20" i="4"/>
  <c r="C19" i="4"/>
  <c r="C18" i="4"/>
  <c r="F17" i="4"/>
  <c r="D17" i="4"/>
  <c r="D64" i="4" l="1"/>
  <c r="J14" i="5"/>
  <c r="J7" i="5"/>
  <c r="J8" i="5"/>
  <c r="J10" i="5"/>
  <c r="J16" i="5"/>
  <c r="J23" i="5"/>
  <c r="J9" i="5"/>
  <c r="J15" i="5"/>
  <c r="J17" i="5"/>
  <c r="E29" i="5"/>
  <c r="K29" i="5" s="1"/>
  <c r="D29" i="5"/>
  <c r="J29" i="5" s="1"/>
  <c r="H29" i="5" l="1"/>
  <c r="C64" i="4"/>
  <c r="F29" i="5" s="1"/>
  <c r="G29" i="5"/>
  <c r="C53" i="4" l="1"/>
  <c r="F64" i="4"/>
  <c r="I29" i="5" s="1"/>
  <c r="E53" i="4" l="1"/>
  <c r="D53" i="4"/>
  <c r="W2" i="2"/>
  <c r="V2" i="2"/>
  <c r="T2" i="2"/>
  <c r="S2" i="2"/>
  <c r="Q2" i="2"/>
  <c r="P2" i="2"/>
  <c r="R2" i="2" l="1"/>
  <c r="AC2" i="2"/>
  <c r="U2" i="2"/>
  <c r="X2" i="2"/>
  <c r="AD2" i="2"/>
  <c r="AE2" i="2" l="1"/>
  <c r="AB2" i="2"/>
</calcChain>
</file>

<file path=xl/comments1.xml><?xml version="1.0" encoding="utf-8"?>
<comments xmlns="http://schemas.openxmlformats.org/spreadsheetml/2006/main">
  <authors>
    <author>Author</author>
  </authors>
  <commentList>
    <comment ref="I8" authorId="0">
      <text>
        <r>
          <rPr>
            <b/>
            <sz val="12"/>
            <color indexed="81"/>
            <rFont val="Tahoma"/>
            <family val="2"/>
            <charset val="161"/>
          </rPr>
          <t>ΟΔΗΓΙΕΣ ΣΥΜΠΛΗΡΩΣΗΣ
ΕΝΤΥΠΟΥ ΥΚ-Θ1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161"/>
          </rPr>
          <t>Όλα τα ονόματα αναγράφονται με κεφαλαίους χαρακτήρες.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161"/>
          </rPr>
          <t>Επιλέξετε</t>
        </r>
        <r>
          <rPr>
            <sz val="9"/>
            <color indexed="81"/>
            <rFont val="Tahoma"/>
            <family val="2"/>
            <charset val="161"/>
          </rPr>
          <t xml:space="preserve"> το όνομα του σχολείου σας από τον κατάλογο. 
Τα σχολεία είναι με αλφαβητική σειρά.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161"/>
          </rPr>
          <t>Συμπληρώστε</t>
        </r>
        <r>
          <rPr>
            <sz val="9"/>
            <color indexed="81"/>
            <rFont val="Tahoma"/>
            <family val="2"/>
            <charset val="161"/>
          </rPr>
          <t xml:space="preserve"> τον αριθμό των μαθητών της Ε΄ τάξης του σχολείου σας.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Όλα τα υπόλοιπα στοιχεία θα συμπληρωθούν αυτόματα.</t>
        </r>
        <r>
          <rPr>
            <sz val="9"/>
            <color indexed="81"/>
            <rFont val="Tahoma"/>
            <family val="2"/>
            <charset val="161"/>
          </rPr>
          <t xml:space="preserve">
Σε περίπτωση που υπάρχει κάποιο λάθος στα στοιχεία, παρακαλώ όπως το σημειώσετε στο κουτί των παρατηρήσεων.</t>
        </r>
      </text>
    </comment>
    <comment ref="E24" authorId="0">
      <text>
        <r>
          <rPr>
            <sz val="9"/>
            <color indexed="81"/>
            <rFont val="Tahoma"/>
            <family val="2"/>
            <charset val="161"/>
          </rPr>
          <t>Στον πίνακα αυτό θα πρέπει να είναι καταγραμμένα τα παιδιά με τη σειρά που το σχολείο τα προτείνει (</t>
        </r>
        <r>
          <rPr>
            <b/>
            <u/>
            <sz val="9"/>
            <color indexed="81"/>
            <rFont val="Tahoma"/>
            <family val="2"/>
            <charset val="161"/>
          </rPr>
          <t>κατά σειρά προτεραιότητας</t>
        </r>
        <r>
          <rPr>
            <sz val="9"/>
            <color indexed="81"/>
            <rFont val="Tahoma"/>
            <family val="2"/>
            <charset val="161"/>
          </rPr>
          <t xml:space="preserve">)
   </t>
        </r>
      </text>
    </comment>
    <comment ref="A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Σημειώστε </t>
        </r>
        <r>
          <rPr>
            <sz val="9"/>
            <color indexed="81"/>
            <rFont val="Tahoma"/>
            <family val="2"/>
            <charset val="161"/>
          </rPr>
          <t xml:space="preserve">παρατηρήσεις ή διορθώσεις στα στοιχεία του σχολείου ή άλλα σχόλια.
</t>
        </r>
      </text>
    </comment>
    <comment ref="F49" authorId="0">
      <text>
        <r>
          <rPr>
            <sz val="9"/>
            <color indexed="81"/>
            <rFont val="Tahoma"/>
            <family val="2"/>
            <charset val="161"/>
          </rPr>
          <t>Το παρόν έντυπο θα πρέπει αφού φυλαχθεί ως excel file, να αποσταλεί ηλεκτρονικά ως επισυναπτόμενο στη διεύθυνση ypiresia_kataskinoseon@schools.ac.cy
Στην περίπτωση που δεν αποσταλεί μεσω του επίσημου e-mail του σχολείου, αλλά μέσω άλλου e-mail,  θα πρέπει το έντυπο να εκτυπωθεί, να σφραγιστεί, να υπογραφεί και να αποσταλεί και με φαξ στον αρ. 22305126.</t>
        </r>
      </text>
    </comment>
    <comment ref="B50" authorId="0">
      <text>
        <r>
          <rPr>
            <sz val="9"/>
            <color indexed="81"/>
            <rFont val="Tahoma"/>
            <family val="2"/>
            <charset val="161"/>
          </rPr>
          <t>Συμπληρώστε την ημερομηνία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161"/>
          </rPr>
          <t>Σημειώστε</t>
        </r>
        <r>
          <rPr>
            <sz val="9"/>
            <color indexed="81"/>
            <rFont val="Tahoma"/>
            <family val="2"/>
            <charset val="161"/>
          </rPr>
          <t xml:space="preserve"> το όνομα του/της διευθυντή/ντριας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161"/>
          </rPr>
          <t>Επιλέξετε</t>
        </r>
        <r>
          <rPr>
            <sz val="9"/>
            <color indexed="81"/>
            <rFont val="Tahoma"/>
            <family val="2"/>
            <charset val="161"/>
          </rPr>
          <t xml:space="preserve"> τίτλο</t>
        </r>
      </text>
    </comment>
  </commentList>
</comments>
</file>

<file path=xl/sharedStrings.xml><?xml version="1.0" encoding="utf-8"?>
<sst xmlns="http://schemas.openxmlformats.org/spreadsheetml/2006/main" count="5900" uniqueCount="2238">
  <si>
    <t>=</t>
  </si>
  <si>
    <t>ΠΑΙΔΕΙΑΣ ΚΑΙ ΠΟΛΙΤΙΣΜΟΥ</t>
  </si>
  <si>
    <t>22-800904/5</t>
  </si>
  <si>
    <t>22-305126</t>
  </si>
  <si>
    <t>Aρ. Τηλ.:</t>
  </si>
  <si>
    <t>Αρ. Φαξ.:</t>
  </si>
  <si>
    <t>Αρ. Φακ.:</t>
  </si>
  <si>
    <t>E-mail:</t>
  </si>
  <si>
    <t>ypiresia_kataskinoseon@schools.ac.cy</t>
  </si>
  <si>
    <t xml:space="preserve">Δημοτικό Σχολείο: </t>
  </si>
  <si>
    <t>Π Ρ Ο Δ Ρ Ο Μ Ο Σ</t>
  </si>
  <si>
    <t>ΠΡΟΔΡΟΜΟΣ</t>
  </si>
  <si>
    <t>ΑΙΤΗΣΗ</t>
  </si>
  <si>
    <t>ΠΡΟΣΘΕΤΕΣ</t>
  </si>
  <si>
    <t>ΕΓΚΡΙΣΗ</t>
  </si>
  <si>
    <t>Θέλει ακόμα</t>
  </si>
  <si>
    <t>Α/Α</t>
  </si>
  <si>
    <t>ΚΩΔΙΚΟΣ</t>
  </si>
  <si>
    <t>Δημοτικό Σχολείο</t>
  </si>
  <si>
    <t>Κύκλοι</t>
  </si>
  <si>
    <t>Τμήματα</t>
  </si>
  <si>
    <t>Επαρχία / Ύπαιθρος</t>
  </si>
  <si>
    <t>Επαρχία</t>
  </si>
  <si>
    <t>Αριθμός μαθητών Α</t>
  </si>
  <si>
    <t xml:space="preserve"> Αριθμός μαθητών Β</t>
  </si>
  <si>
    <t xml:space="preserve"> Αριθμός μαθητών Γ</t>
  </si>
  <si>
    <t>Αριθμός μαθητών Δ</t>
  </si>
  <si>
    <t>Μαθητές  Ε</t>
  </si>
  <si>
    <t>Αριθμός μαθητών ΣΤ</t>
  </si>
  <si>
    <t>Σύνολο Μαθητών</t>
  </si>
  <si>
    <t>ΘΕΣΕΙΣ</t>
  </si>
  <si>
    <t>ΑΓα</t>
  </si>
  <si>
    <t>ΚΟΡα</t>
  </si>
  <si>
    <t>ΣΥΝα</t>
  </si>
  <si>
    <t>Αγπ</t>
  </si>
  <si>
    <t>ΚΟΡπ</t>
  </si>
  <si>
    <t>ΣΥΝπ</t>
  </si>
  <si>
    <t>Αγθ</t>
  </si>
  <si>
    <t>ΚΟΡθ</t>
  </si>
  <si>
    <t>ΣΥΝθ</t>
  </si>
  <si>
    <t>ΣΕΙΡΑ</t>
  </si>
  <si>
    <t>ΠΑΡΑΤΗΡΗΣΕΙΣ 1</t>
  </si>
  <si>
    <t>ορθότητα δηλ</t>
  </si>
  <si>
    <t>Δόθηκαν extra θέσεις</t>
  </si>
  <si>
    <t>ΑΓ2</t>
  </si>
  <si>
    <t>ΚΟΡ2</t>
  </si>
  <si>
    <t>ΣΥΝ2</t>
  </si>
  <si>
    <t>ΠΑΡ/ΣΕΙΣ 2</t>
  </si>
  <si>
    <t>ΠΑΡ/ΣΕΙΣ 3</t>
  </si>
  <si>
    <t>ΠΑΡ/ΣΕΙΣ 4</t>
  </si>
  <si>
    <t>ΣΧΟΛΕΙΟ ΟΛΟΚΛΗΡΟ</t>
  </si>
  <si>
    <t>ΣΧΟΛΕΙΟ</t>
  </si>
  <si>
    <t>ΔΗΜΟΙ/ΚΟΙΝΟΤΗΤΕΣ ΠΟΥ ΕΝΩΝΟΝΤΑΙ ΣΕ ΣΥΜΠΛΕΓΜΑ</t>
  </si>
  <si>
    <t>ΟΛΟΗΜΕΡ0</t>
  </si>
  <si>
    <t>ΔΙΕΥΘΥΝΤΗΣ/ΔΙΕΥΘΥΝΤΡΙΑ</t>
  </si>
  <si>
    <t xml:space="preserve">ΔΙΕΥΘΥΝΣΗ </t>
  </si>
  <si>
    <t>ΤΑΧ.ΤΟΜΕΑΣ</t>
  </si>
  <si>
    <t>ΤΗΛΕΦΩΝΟ</t>
  </si>
  <si>
    <t>ΦΑΞ</t>
  </si>
  <si>
    <t>ΕΠΑΡΧΙΑ</t>
  </si>
  <si>
    <t>ΗΛΕΚΤΡΟΝΙΚΟ ΤΑΧΥΔΡΟΜΕΙΟ</t>
  </si>
  <si>
    <t>Μαρίτσα Τσαγκάρη</t>
  </si>
  <si>
    <t>ΛΕΜΕΣΟΣ</t>
  </si>
  <si>
    <t>dim-ag-anargyroi-lem@schools.ac.cy</t>
  </si>
  <si>
    <t>ΔΗΜΟΤΙΚΟ ΣΧΟΛΕΙΟ ΛΕΜΕΣΟΥ ΣΤ' (ΚΒ) - ΑΓΙΟΥ ΝΙΚΟΛΑΟΥ</t>
  </si>
  <si>
    <t>Λορέντζου Μαβίλη</t>
  </si>
  <si>
    <t>dim-lemesos6-kb-lem@schools.ac.cy</t>
  </si>
  <si>
    <t>dim-lemesos12-kb-lem@schools.ac.cy</t>
  </si>
  <si>
    <t>dim-lemesos27-lem@schools.ac.cy</t>
  </si>
  <si>
    <t>Πάφος Η΄ - Ιορδάνειο</t>
  </si>
  <si>
    <t>ΔΗΜΟΤΙΚΟ ΣΧΟΛΕΙΟ ΠΑΦΟΥ Η' - ΙΟΡΔΑΝΕΙΟ</t>
  </si>
  <si>
    <t>8025 Πάφος</t>
  </si>
  <si>
    <t>ΠΑΦΟΣ</t>
  </si>
  <si>
    <t>dim-pafos8-paf@schools.ac.cy</t>
  </si>
  <si>
    <t>ΔΗΜΟΤΙΚΟ ΣΧΟΛΕΙΟ ΕΘΝΑΡΧΗ ΜΑΚΑΡΙΟΥ Γ' (ΚΒ)</t>
  </si>
  <si>
    <t>ΛΑΡΝΑΚΑ</t>
  </si>
  <si>
    <t>dim-ethnarchis-makarios-kb-lar@schools.ac.cy</t>
  </si>
  <si>
    <t>dim-kolossi2-lem@schools.ac.cy</t>
  </si>
  <si>
    <t>Μενέλαος Πιτσιλλίδης</t>
  </si>
  <si>
    <t>Γρίβα Διγενή 26</t>
  </si>
  <si>
    <t>dim-konia-paf@schools.ac.cy</t>
  </si>
  <si>
    <t>Δρομολαξιά Β΄</t>
  </si>
  <si>
    <t>ΔΗΜΟΤΙΚΟ ΣΧΟΛΕΙΟ ΔΡΟΜΟΛΑΞΙΑΣ Β΄</t>
  </si>
  <si>
    <t>dim-dromolaxia2-lar@schools.ac.cy</t>
  </si>
  <si>
    <t>8500 Κούκλια</t>
  </si>
  <si>
    <t>dim-kouklia-paf@schools.ac.cy</t>
  </si>
  <si>
    <t>ΔΗΜΟΤΙΚΟ ΣΧΟΛΕΙΟ ΛΕΜΕΣΟΥ ΙΓ' (ΚΒ) - ΑΓΙΟΥ ΣΠΥΡΙΔΩΝΑ Α'</t>
  </si>
  <si>
    <t>dim-lemesos13-kb-lem@schools.ac.cy</t>
  </si>
  <si>
    <t>Χρυσελεούσα (ΚΒ)</t>
  </si>
  <si>
    <t>ΔΗΜΟΤΙΚΟ ΣΧΟΛΕΙΟ ΧΡΥΣΕΛΕΟΥΣΑΣ (ΚΒ)</t>
  </si>
  <si>
    <t>ΛΕΥΚΩΣΙΑ</t>
  </si>
  <si>
    <t>dim-chryseleousa-kb-lef@schools.ac.cy</t>
  </si>
  <si>
    <t>Αγροκηπιά</t>
  </si>
  <si>
    <t>ΔΗΜΟΤΙΚΟ ΣΧΟΛΕΙΟ ΑΓΡΟΚΗΠΙΑΣ</t>
  </si>
  <si>
    <t>dim-agrokipia-lef@schools.ac.cy</t>
  </si>
  <si>
    <t>dim-poli-chrysochous-paf@schools.ac.cy</t>
  </si>
  <si>
    <t>Τρεμιθούσα</t>
  </si>
  <si>
    <t>ΔΗΜΟΤΙΚΟ ΣΧΟΛΕΙΟ ΤΡΕΜΙΘΟΥΣΑΣ</t>
  </si>
  <si>
    <t>Αγίου Νεοφύτου 23</t>
  </si>
  <si>
    <t>dim-tremithousa-paf@schools.ac.cy</t>
  </si>
  <si>
    <t>Έλενα Κυθραιώτου</t>
  </si>
  <si>
    <t>dim-pano-deftera-lef@schools.ac.cy</t>
  </si>
  <si>
    <t>Λακατάμεια Στ΄ - Αγίου Στυλιανού</t>
  </si>
  <si>
    <t>ΔΗΜΟΤΙΚΟ ΣΧΟΛΕΙΟ ΛΑΚΑΤΑΜΕΙΑΣ Στ' - ΑΓΙΟΥ ΣΤΥΛΙΑΝΟΥ</t>
  </si>
  <si>
    <t>Καραβοστασίου 72</t>
  </si>
  <si>
    <t>dim-lakatameia6-lef@schools.ac.cy</t>
  </si>
  <si>
    <t>Χριστίνα Γεωργίου</t>
  </si>
  <si>
    <t>Ευαγόρα Παλληκαρίδη 12</t>
  </si>
  <si>
    <t>dim-chlorakas-lempa-paf@schools.ac.cy</t>
  </si>
  <si>
    <t>4130 Πάνω Πολεµίδια</t>
  </si>
  <si>
    <t>dim-pano-polemidia-lem@schools.ac.cy</t>
  </si>
  <si>
    <t>Δρομολαξιά Α΄</t>
  </si>
  <si>
    <t>ΔΗΜΟΤΙΚΟ ΣΧΟΛΕΙΟ ΔΡΟΜΟΛΑΞΙΑΣ Α΄</t>
  </si>
  <si>
    <t>Αγίου Ιωάννη Προδρόµου 9</t>
  </si>
  <si>
    <t>dim-dromolaxia1-lar@schools.ac.cy</t>
  </si>
  <si>
    <t>Κίτι</t>
  </si>
  <si>
    <t>ΔΗΜΟΤΙΚΟ ΣΧΟΛΕΙΟ ΚΙΤΙΟΥ</t>
  </si>
  <si>
    <t>Άρτας 7</t>
  </si>
  <si>
    <t>dim-kiti-lar@schools.ac.cy</t>
  </si>
  <si>
    <t>Μαζωτός</t>
  </si>
  <si>
    <t>ΔΗΜΟΤΙΚΟ ΣΧΟΛΕΙΟ ΜΑΖΩΤΟΥ</t>
  </si>
  <si>
    <t>Τριών Ιεραρχών 7</t>
  </si>
  <si>
    <t>dim-mazotos-lar@schools.ac.cy</t>
  </si>
  <si>
    <t>ΔΗΜΟΤΙΚΟ ΣΧΟΛΕΙΟ ΞΥΛΟΦΑΓΟΥ Α΄</t>
  </si>
  <si>
    <t>dim-xylofagou1-lar@schools.ac.cy</t>
  </si>
  <si>
    <t>Δένεια</t>
  </si>
  <si>
    <t>ΔΗΜΟΤΙΚΟ ΣΧΟΛΕΙΟ ΔΕΝΕΙΑΣ</t>
  </si>
  <si>
    <t>dim-deneia-lef@schools.ac.cy</t>
  </si>
  <si>
    <t>Άγιος Αθανάσιος Α΄</t>
  </si>
  <si>
    <t>ΔΗΜΟΤΙΚΟ ΣΧΟΛΕΙΟ ΑΓΙΟΥ ΑΘΑΝΑΣΙΟΥ Α'</t>
  </si>
  <si>
    <t>Σοφίας</t>
  </si>
  <si>
    <t>dim-ag-athanasios1-lem@schools.ac.cy</t>
  </si>
  <si>
    <t>Ελένη Κυρατζή</t>
  </si>
  <si>
    <t>dim-geroskipou2-paf@schools.ac.cy</t>
  </si>
  <si>
    <t>Νίκη Μικελλίδου</t>
  </si>
  <si>
    <t>Απόλλωνος 12</t>
  </si>
  <si>
    <t>dim-episkopi-lem@schools.ac.cy</t>
  </si>
  <si>
    <t>dim-mesogi-paf@schools.ac.cy</t>
  </si>
  <si>
    <t>8020 Πάφος</t>
  </si>
  <si>
    <t>dim-pafos10-paf@schools.ac.cy</t>
  </si>
  <si>
    <t>Παλόδεια</t>
  </si>
  <si>
    <t>ΔΗΜΟΤΙΚΟ ΣΧΟΛΕΙΟ ΠΑΛΟΔΕΙΑΣ</t>
  </si>
  <si>
    <t>Ελευθερίας 80</t>
  </si>
  <si>
    <t>4549 Παλόδεια</t>
  </si>
  <si>
    <t>dim-palodeia-lem@schools.ac.cy</t>
  </si>
  <si>
    <t>Μαρία Σωτηριάδου</t>
  </si>
  <si>
    <t>Αγίου Παντελεήµονος 2</t>
  </si>
  <si>
    <t>dim-mitsero-lef@schools.ac.cy</t>
  </si>
  <si>
    <t>Ύψωνας Α΄</t>
  </si>
  <si>
    <t>Χριστούλα Λουκά</t>
  </si>
  <si>
    <t>dim-ypsonas1-lem@schools.ac.cy</t>
  </si>
  <si>
    <t>dim-argaka-paf@schools.ac.cy</t>
  </si>
  <si>
    <t>Πέγεια</t>
  </si>
  <si>
    <t>ΔΗΜΟΤΙΚΟ ΣΧΟΛΕΙΟ ΠΕΓΕΙΑΣ</t>
  </si>
  <si>
    <t>8560 Πέγεια</t>
  </si>
  <si>
    <t>dim-pegeia-paf@schools.ac.cy</t>
  </si>
  <si>
    <t>ΔΗΜΟΤΙΚΟ ΣΧΟΛΕΙΟ ΟΡΜΙΔΕΙΑΣ Β΄</t>
  </si>
  <si>
    <t>dim-ormideia2-lar@schools.ac.cy</t>
  </si>
  <si>
    <t>Καϊμακλί Β΄ (ΚΒ)</t>
  </si>
  <si>
    <t>ΔΗΜΟΤΙΚΟ ΣΧΟΛΕΙΟ ΚΑΪΜΑΚΛΙΟΥ Β' (ΚΒ)</t>
  </si>
  <si>
    <t>Γεώργιος Κοξένογλου</t>
  </si>
  <si>
    <t>1021 Καϊμακλί</t>
  </si>
  <si>
    <t>dim-kaimakli2-kb-lef@schools.ac.cy</t>
  </si>
  <si>
    <t>Άγιος Αθανάσιος Β΄</t>
  </si>
  <si>
    <t>ΔΗΜΟΤΙΚΟ ΣΧΟΛΕΙΟ ΑΓΙΟΥ ΑΘΑΝΑΣΙΟΥ Β'</t>
  </si>
  <si>
    <t>Μάριος Ιωάννου</t>
  </si>
  <si>
    <t>dim-ag-athanasios2-lem@schools.ac.cy</t>
  </si>
  <si>
    <t>Ύψωνας Γ΄</t>
  </si>
  <si>
    <t>Διονυσίου Σολωμού 4</t>
  </si>
  <si>
    <t>dim-ypsonas3-lem@schools.ac.cy</t>
  </si>
  <si>
    <t>Λεμεσός Κ΄ - Αγίου Παντελεήμονα</t>
  </si>
  <si>
    <t>dim-lemesos20-lem@schools.ac.cy</t>
  </si>
  <si>
    <t>Αθηένου (ΚΒ)</t>
  </si>
  <si>
    <t>ΔΗΜΟΤΙΚΟ ΣΧΟΛΕΙΟ ΑΘΗΕΝΟΥ (ΚΒ)</t>
  </si>
  <si>
    <t>Μιχαήλ Γεωργίου 25</t>
  </si>
  <si>
    <t>dim-athienou-kb-lar@schools.ac.cy</t>
  </si>
  <si>
    <t>Άγιοι Ομολογητές (ΚΒ)</t>
  </si>
  <si>
    <t>ΔΗΜΟΤΙΚΟ ΣΧΟΛΕΙΟ ΑΓΙΩΝ ΟΜΟΛΟΓΗΤΩΝ (ΚΒ)</t>
  </si>
  <si>
    <t>Μαλάμω Πυρίλλη-Ματσούκαρου</t>
  </si>
  <si>
    <t>dim-ag-omologites-kb-lef@schools.ac.cy</t>
  </si>
  <si>
    <t>dim-geroskipou1-paf@schools.ac.cy</t>
  </si>
  <si>
    <t>Λεμεσός Β΄ (ΚΒ)</t>
  </si>
  <si>
    <t>ΔΗΜΟΤΙΚΟ ΣΧΟΛΕΙΟ ΛΕΜΕΣΟΥ Β' (ΚΒ)</t>
  </si>
  <si>
    <t>dim-lemesos2-kb-lem@schools.ac.cy</t>
  </si>
  <si>
    <t>Μοσφιλωτή</t>
  </si>
  <si>
    <t>ΔΗΜΟΤΙΚΟ ΣΧΟΛΕΙΟ ΜΟΣΦΙΛΩΤΗΣ</t>
  </si>
  <si>
    <t>dim-mosfiloti-lar@schools.ac.cy</t>
  </si>
  <si>
    <t>ΔΗΜΟΤΙΚΟ ΣΧΟΛΕΙΟ ΛΙΒΑΔΙΩΝ (ΚΒ)</t>
  </si>
  <si>
    <t>dim-livadia-kb-lar@schools.ac.cy</t>
  </si>
  <si>
    <t>dim-pano-lefkara-lar@schools.ac.cy</t>
  </si>
  <si>
    <t>ΔΗΜΟΤΙΚΟ ΣΧΟΛΕΙΟ ΛΕΜΕΣΟΥ Ζ' (ΚΒ) - ΑΠΟΣΤΟΛΟΥ ΑΝΔΡΕΑ</t>
  </si>
  <si>
    <t>Κυριάκος Νίκας</t>
  </si>
  <si>
    <t>dim-lemesos7-kb-lem@schools.ac.cy</t>
  </si>
  <si>
    <t>Πάφος Β΄- Δημήτρειο</t>
  </si>
  <si>
    <t>ΔΗΜΟΤΙΚΟ ΣΧΟΛΕΙΟ ΠΑΦΟΥ Β' - ΔΗΜΗΤΡΕΙΟ</t>
  </si>
  <si>
    <t>dim-pafos2-paf@schools.ac.cy</t>
  </si>
  <si>
    <t>Ξυλοτύμβου Α΄</t>
  </si>
  <si>
    <t>dim-xylotymvou1-lar@schools.ac.cy</t>
  </si>
  <si>
    <t>dim-ineia-paf@schools.ac.cy</t>
  </si>
  <si>
    <t>ΔΗΜΟΤΙΚΟ ΣΧΟΛΕΙΟ ΠΡΟΔΡΟΜΟΥ (ΚΒ)</t>
  </si>
  <si>
    <t>Έκτορος 17</t>
  </si>
  <si>
    <t>dim-prodromos-kb-lar@schools.ac.cy</t>
  </si>
  <si>
    <t xml:space="preserve">Κωνσταντινουπόλεως </t>
  </si>
  <si>
    <t>ΔΗΜΟΤΙΚΟ ΣΧΟΛΕΙΟ ΚΩΝΣΤΑΝΤΙΝΟΥΠΟΛΕΩΣ</t>
  </si>
  <si>
    <t>2039 Λευκωσία</t>
  </si>
  <si>
    <t>dim-konstantinoupoleos-lef@schools.ac.cy</t>
  </si>
  <si>
    <t>Παλαιομέτοχο Α΄</t>
  </si>
  <si>
    <t>dim-palaiometocho1-lef@schools.ac.cy</t>
  </si>
  <si>
    <t>Πύλα</t>
  </si>
  <si>
    <t>ΔΗΜΟΤΙΚΟ ΣΧΟΛΕΙΟ ΠΥΛΑΣ</t>
  </si>
  <si>
    <t>dim-pyla-lar@schools.ac.cy</t>
  </si>
  <si>
    <t>Αλαµάνας 6</t>
  </si>
  <si>
    <t>dim-aglantzia5-lef@schools.ac.cy</t>
  </si>
  <si>
    <t>dim-erimi-lem@schools.ac.cy</t>
  </si>
  <si>
    <t>2940 Κάτω Πύργος</t>
  </si>
  <si>
    <t>dim-kato-pyrgos-paf@schools.ac.cy</t>
  </si>
  <si>
    <t>Λακατάμεια Ε΄ - Αγίου Ιωάννη Χρυσοστόμου</t>
  </si>
  <si>
    <t>ΔΗΜΟΤΙΚΟ ΣΧΟΛΕΙΟ ΛΑΚΑΤΑΜΕΙΑΣ Ε'  - ΑΓΙΟΥ ΙΩΑΝΝΗ ΧΡΥΣΟΣΤΟΜΟΥ</t>
  </si>
  <si>
    <t>Ιουλία Χρίστου</t>
  </si>
  <si>
    <t>dim-lakatameia5-lef@schools.ac.cy</t>
  </si>
  <si>
    <t>Σωτήρος</t>
  </si>
  <si>
    <t>ΔΗΜΟΤΙΚΟ ΣΧΟΛΕΙΟ ΣΩΤΗΡΟΣ</t>
  </si>
  <si>
    <t>dim-sotiros-lar@schools.ac.cy</t>
  </si>
  <si>
    <t>Μαρία Κότσαπα</t>
  </si>
  <si>
    <t>dim-tseri2-lef@schools.ac.cy</t>
  </si>
  <si>
    <t>Αραδίππου Α΄</t>
  </si>
  <si>
    <t>dim-aradippou1-lar@schools.ac.cy</t>
  </si>
  <si>
    <t>Φυτούλα Νεοφύτου-Αγαθού</t>
  </si>
  <si>
    <t>Γρηγόρη Αυξεντίου 2</t>
  </si>
  <si>
    <t>dim-trimiklini-lem@schools.ac.cy</t>
  </si>
  <si>
    <t>ΔΗΜΟΤΙΚΟ ΣΧΟΛΕΙΟ ΑΓΙΟΥ ΑΝΤΩΝΙΟΥ</t>
  </si>
  <si>
    <t>Παναγιώτης Παπαγεωργίου</t>
  </si>
  <si>
    <t>dim-ag-antonios-lef@schools.ac.cy</t>
  </si>
  <si>
    <t xml:space="preserve">Απόστολος Λουκάς </t>
  </si>
  <si>
    <t>Ιωσήφ Ζερβός</t>
  </si>
  <si>
    <t>Καντάρας 120</t>
  </si>
  <si>
    <t>dim-ap-loukas-lef@schools.ac.cy</t>
  </si>
  <si>
    <t>dim-ag-lazaros1-lar@schools.ac.cy</t>
  </si>
  <si>
    <t>Σταυρούλα Γεροκώστα</t>
  </si>
  <si>
    <t>dim-kato-polemidia2-lem@schools.ac.cy</t>
  </si>
  <si>
    <t>ΔΗΜΟΤΙΚΟ ΣΧΟΛΕΙΟ ΛΕΜΕΣΟΥ Ι' (ΚΒ) - ΧΑΛΚΟΥΤΣΑΣ</t>
  </si>
  <si>
    <t>Χριστάκης Τόφας</t>
  </si>
  <si>
    <t>4003 Μέσα Γειτονιά</t>
  </si>
  <si>
    <t>dim-lemesos10-kb-lem@schools.ac.cy</t>
  </si>
  <si>
    <t>Αραδίππου Δ΄ - Αγίου Φανουρίου</t>
  </si>
  <si>
    <t>ΔΗΜΟΤΙΚΟ ΣΧΟΛΕΙΟ ΑΡΑΔΙΠΠΟΥ Δ΄ - ΑΓΙΟΥ ΦΑΝΟΥΡΙΟΥ</t>
  </si>
  <si>
    <t>dim-aradippou4-lar@schools.ac.cy</t>
  </si>
  <si>
    <t>Περνέρα</t>
  </si>
  <si>
    <t>ΔΗΜΟΤΙΚΟ ΣΧΟΛΕΙΟ ΠΕΡΝΕΡΑ</t>
  </si>
  <si>
    <t>Μαρία Δήμου</t>
  </si>
  <si>
    <t>Πειραιώς 41</t>
  </si>
  <si>
    <t>dim-pernera-lef@schools.ac.cy</t>
  </si>
  <si>
    <t>Μαθιάτης</t>
  </si>
  <si>
    <t>ΔΗΜΟΤΙΚΟ ΣΧΟΛΕΙΟ ΜΑΘΙΑΤΗ</t>
  </si>
  <si>
    <t>Έλλη Χ"Παπα-Πάρπα</t>
  </si>
  <si>
    <t>dim-mathiatis-lef@schools.ac.cy</t>
  </si>
  <si>
    <t>ΔΗΜΟΤΙΚΟ ΣΧΟΛΕΙΟ ΛΕΜΕΣΟΥ ΙΘ' - ΑΓΙΑΣ ΦΥΛΑΞΕΩΣ</t>
  </si>
  <si>
    <t>dim-lemesos19-lem@schools.ac.cy</t>
  </si>
  <si>
    <t>dim-anglisides-lar@schools.ac.cy</t>
  </si>
  <si>
    <t>ΔΗΜΟΤΙΚΟ ΣΧΟΛΕΙΟ ΞΥΛΟΦΑΓΟΥ Β΄</t>
  </si>
  <si>
    <t>dim-xylofagou2-lar@schools.ac.cy</t>
  </si>
  <si>
    <t>Αρχάγγελος</t>
  </si>
  <si>
    <t>ΔΗΜΟΤΙΚΟ ΣΧΟΛΕΙΟ ΑΡΧΑΓΓΕΛΟΥ</t>
  </si>
  <si>
    <t>Γεώργιος Σπύρου</t>
  </si>
  <si>
    <t>dim-archangelos-lef@schools.ac.cy</t>
  </si>
  <si>
    <t>Πάφος ΙΑ΄ - Αγίου Σπυρίδωνα</t>
  </si>
  <si>
    <t>ΔΗΜΟΤΙΚΟ ΣΧΟΛΕΙΟ ΠΑΦΟΥ ΙΑ' - ΑΓΙΟΥ ΣΠΥΡΙΔΩΝΑ</t>
  </si>
  <si>
    <t>8035 Πάφος</t>
  </si>
  <si>
    <t>dim-pafos11-paf@schools.ac.cy</t>
  </si>
  <si>
    <t>Παραλίμνι Β΄</t>
  </si>
  <si>
    <t>ΑΜΜΟΧΩΣΤΟΣ</t>
  </si>
  <si>
    <t>dim-paralimni2-amm@schools.ac.cy</t>
  </si>
  <si>
    <t>ΔΗΜΟΤΙΚΟ ΣΧΟΛΕΙΟ ΟΡΜΙΔΕΙΑΣ Α΄</t>
  </si>
  <si>
    <t>dim-ormideia1-lar@schools.ac.cy</t>
  </si>
  <si>
    <t>Περιβόλια</t>
  </si>
  <si>
    <t>ΔΗΜΟΤΙΚΟ ΣΧΟΛΕΙΟ ΠΕΡΙΒΟΛΙΩΝ</t>
  </si>
  <si>
    <t>dim-perivolia-lar@schools.ac.cy</t>
  </si>
  <si>
    <t>ΔΗΜΟΤΙΚΟ ΣΧΟΛΕΙΟ ΠΑΡΕΚΚΛΗΣΙΑΣ</t>
  </si>
  <si>
    <t>4520 Παρεκκλησιά</t>
  </si>
  <si>
    <t>dim-parekklisia-lem@schools.ac.cy</t>
  </si>
  <si>
    <t>dim-panagia-paf@schools.ac.cy</t>
  </si>
  <si>
    <t>ΔΗΜΟΤΙΚΟ ΣΧΟΛΕΙΟ ΛΕΜΕΣΟΥ ΚΓ' - ΑΓΙΟΥ ΣΠΥΡΙΔΩΝΑ Β'</t>
  </si>
  <si>
    <t>Πήγασου και Πάρου</t>
  </si>
  <si>
    <t>dim-lemesos23-lem@schools.ac.cy</t>
  </si>
  <si>
    <t>Φλώρα Παπανικόλα</t>
  </si>
  <si>
    <t>5320 Λιοπέτρι</t>
  </si>
  <si>
    <t>dim-liopetri2-amm@schools.ac.cy</t>
  </si>
  <si>
    <t>Παλαιομέτοχο Β΄</t>
  </si>
  <si>
    <t>dim-palaiometocho2-lef@schools.ac.cy</t>
  </si>
  <si>
    <t>ΔΗΜΟΤΙΚΟ ΣΧΟΛΕΙΟ ΛΥΚΑΒΗΤΤΟΥ (ΚΒ)</t>
  </si>
  <si>
    <t>Παρασκευούλα Πρωτοπαπά-Ξιουρή</t>
  </si>
  <si>
    <t>dim-lykavittos-kb-lef@schools.ac.cy</t>
  </si>
  <si>
    <t>Λεμεσός Ε΄ (ΚΒ) - Αγίου Ιωάννη</t>
  </si>
  <si>
    <t>ΔΗΜΟΤΙΚΟ ΣΧΟΛΕΙΟ ΛΕΜΕΣΟΥ Ε' (ΚΒ) - ΑΓΙΟΥ ΙΩΑΝΝΗ</t>
  </si>
  <si>
    <t>dim-lemesos5-kb-lem@schools.ac.cy</t>
  </si>
  <si>
    <t>ΔΗΜΟΤΙΚΟ ΣΧΟΛΕΙΟ ΛΕΜΕΣΟΥ Δ' (ΚΒ)</t>
  </si>
  <si>
    <t>Νίκος Ανδρέου</t>
  </si>
  <si>
    <t>dim-lemesos4-kb-lem@schools.ac.cy</t>
  </si>
  <si>
    <t>ΔΗΜΟΤΙΚΟ ΣΧΟΛΕΙΟ ΠΑΦΟΥ Γ' (ΚΒ) - ΑΠΟΣΤΟΛΟΥ ΠΑΥΛΟΥ</t>
  </si>
  <si>
    <t>dim-pafos3-kb-paf@schools.ac.cy</t>
  </si>
  <si>
    <t>Καμάρες</t>
  </si>
  <si>
    <t>ΔΗΜΟΤΙΚΟ ΣΧΟΛΕΙΟ ΚΑΜΑΡΩΝ</t>
  </si>
  <si>
    <t>dim-kamares-lar@schools.ac.cy</t>
  </si>
  <si>
    <t>Λεμεσός Θ΄ (ΚΒ) - Καψάλου</t>
  </si>
  <si>
    <t>ΔΗΜΟΤΙΚΟ ΣΧΟΛΕΙΟ ΛΕΜΕΣΟΥ Θ' (ΚΒ) - ΚΑΨΑΛΟΥ</t>
  </si>
  <si>
    <t>dim-lemesos9-kb-lem@schools.ac.cy</t>
  </si>
  <si>
    <t>Πολυξένη Ευθυμίου (ΒΔ)</t>
  </si>
  <si>
    <t>8700 Δρούσεια</t>
  </si>
  <si>
    <t>dim-drouseia-paf@schools.ac.cy</t>
  </si>
  <si>
    <t>Ακρωτήρι</t>
  </si>
  <si>
    <t>ΔΗΜΟΤΙΚΟ ΣΧΟΛΕΙΟ ΑΚΡΩΤΗΡΙΟΥ</t>
  </si>
  <si>
    <t>Αρχιεπισκόπου Κυπριανού</t>
  </si>
  <si>
    <t>dim-akrotiri-lem@schools.ac.cy</t>
  </si>
  <si>
    <t>Αγίας Σοφίας 1</t>
  </si>
  <si>
    <t>dim-timi-paf@schools.ac.cy</t>
  </si>
  <si>
    <t>Γρηγόρη Αυξεντίου 15</t>
  </si>
  <si>
    <t>dim-aradippou2-lar@schools.ac.cy</t>
  </si>
  <si>
    <t>Κύπρος Αλαγιώτης</t>
  </si>
  <si>
    <t>dim-tamasos-lef@schools.ac.cy</t>
  </si>
  <si>
    <t>8881 Αγία Μαρίνα Χρυσοχούς</t>
  </si>
  <si>
    <t>dim-ag-marina-chrysochous-paf@schools.ac.cy</t>
  </si>
  <si>
    <t>Χλώρακας - Αγίου Νικολάου</t>
  </si>
  <si>
    <t>ΔΗΜΟΤΙΚΟ ΣΧΟΛΕΙΟ ΧΛΩΡΑΚΑ - ΑΓΙΟΥ ΝΙΚΟΛΑΟΥ</t>
  </si>
  <si>
    <t>8220 Χλώρακας</t>
  </si>
  <si>
    <t>dim-chlorakas-paf@schools.ac.cy</t>
  </si>
  <si>
    <t>Έμπα</t>
  </si>
  <si>
    <t>dim-empa-paf@schools.ac.cy</t>
  </si>
  <si>
    <t>Αμάλθειας 10</t>
  </si>
  <si>
    <t>8021 Πάφος</t>
  </si>
  <si>
    <t>dim-pafos12-paf@schools.ac.cy</t>
  </si>
  <si>
    <t>Χρίστου Κκέλη 86</t>
  </si>
  <si>
    <t>dim-kissonerga-paf@schools.ac.cy</t>
  </si>
  <si>
    <t>Αγίων Αυξεντίου και Ευσταθίου 2</t>
  </si>
  <si>
    <t>Άγιος Ιωάννης</t>
  </si>
  <si>
    <t>ΔΗΜΟΤΙΚΟ ΣΧΟΛΕΙΟ ΑΓΙΟΥ ΙΩΑΝΝΗ</t>
  </si>
  <si>
    <t>dim-ag-ioannis-lar@schools.ac.cy</t>
  </si>
  <si>
    <t>Σωτήρα Β΄</t>
  </si>
  <si>
    <t>Ακροπόλεως</t>
  </si>
  <si>
    <t>dim-sotira2-amm@schools.ac.cy</t>
  </si>
  <si>
    <t>Δερύνεια Β΄</t>
  </si>
  <si>
    <t>5380 Δερύνεια</t>
  </si>
  <si>
    <t>dim-deryneia2-amm@schools.ac.cy</t>
  </si>
  <si>
    <t>dim-alethriko-lar@schools.ac.cy</t>
  </si>
  <si>
    <t>Δερύνεια Γ΄</t>
  </si>
  <si>
    <t>Μαριάννα Σιοπαχά</t>
  </si>
  <si>
    <t>dim-deryneia3-amm@schools.ac.cy</t>
  </si>
  <si>
    <t>dim-kalo-chorio-lar@schools.ac.cy</t>
  </si>
  <si>
    <t>Μενεού</t>
  </si>
  <si>
    <t>ΔΗΜΟΤΙΚΟ ΣΧΟΛΕΙΟ ΜΕΝΕΟΥ</t>
  </si>
  <si>
    <t>dim-meneou-lar@schools.ac.cy</t>
  </si>
  <si>
    <t>Βορόκληνη</t>
  </si>
  <si>
    <t>ΔΗΜΟΤΙΚΟ ΣΧΟΛΕΙΟ ΒΟΡΟΚΛΗΝΗΣ</t>
  </si>
  <si>
    <t>7040 Βορόκληνη</t>
  </si>
  <si>
    <t>dim-voroklini-lar@schools.ac.cy</t>
  </si>
  <si>
    <t>dim-polemi-paf@schools.ac.cy</t>
  </si>
  <si>
    <t>Αντρέα και Νίκου Ονησιφόρου</t>
  </si>
  <si>
    <t>dim-kolossi1-lem@schools.ac.cy</t>
  </si>
  <si>
    <t>dim-agros-lem@schools.ac.cy</t>
  </si>
  <si>
    <t>Λεμεσός ΚΒ΄ - Αγίου Γεωργίου</t>
  </si>
  <si>
    <t>ΔΗΜΟΤΙΚΟ ΣΧΟΛΕΙΟ ΛΕΜΕΣΟΥ ΚΒ' - ΑΓΙΟΥ ΓΕΩΡΓΙΟΥ</t>
  </si>
  <si>
    <t>Βάσω Γεωργίου</t>
  </si>
  <si>
    <t>3080 Λεµεσός</t>
  </si>
  <si>
    <t>dim-lemesos22-lem@schools.ac.cy</t>
  </si>
  <si>
    <t>Ιωάννης Γεωργίου</t>
  </si>
  <si>
    <t>dim-iamatiki-lem@schools.ac.cy</t>
  </si>
  <si>
    <t>Τραχώνι Α΄</t>
  </si>
  <si>
    <t>ΔΗΜΟΤΙΚΟ ΣΧΟΛΕΙΟ ΤΡΑΧΩΝΙΟΥ Α΄</t>
  </si>
  <si>
    <t>Γιάννης Παπάς</t>
  </si>
  <si>
    <t>Μόρφου</t>
  </si>
  <si>
    <t>dim-trachoni1-lem@schools.ac.cy</t>
  </si>
  <si>
    <t>dim-drosia-kb-lar@schools.ac.cy</t>
  </si>
  <si>
    <t>Ηλία Μηνιάτη 1</t>
  </si>
  <si>
    <t>Λεμεσός Γ΄</t>
  </si>
  <si>
    <t>ΔΗΜΟΤΙΚΟ ΣΧΟΛΕΙΟ ΛΕΜΕΣΟΥ Γ΄</t>
  </si>
  <si>
    <t>Κούλα Πελαβά</t>
  </si>
  <si>
    <t>dim-lemesos3-lem@schools.ac.cy</t>
  </si>
  <si>
    <t>dim-lemesos16-lem@schools.ac.cy</t>
  </si>
  <si>
    <t>Πισσούρι</t>
  </si>
  <si>
    <t>ΔΗΜΟΤΙΚΟ ΣΧΟΛΕΙΟ ΠΙΣΣΟΥΡΙΟΥ</t>
  </si>
  <si>
    <t>Σοφία Μαυρίδου-Κωνσταντίνου</t>
  </si>
  <si>
    <t>dim-pissouri-lem@schools.ac.cy</t>
  </si>
  <si>
    <t>4150  Κάτω Πολεμίδια</t>
  </si>
  <si>
    <t>Γ. Παπαχαραλάμπους 5</t>
  </si>
  <si>
    <t>dim-apesia-lem@schools.ac.cy</t>
  </si>
  <si>
    <t>1022 Καϊμακλί</t>
  </si>
  <si>
    <t>dim-kaimakli3-kb-lef@schools.ac.cy</t>
  </si>
  <si>
    <t>Ακρόπολη (ΚΒ)</t>
  </si>
  <si>
    <t>ΔΗΜΟΤΙΚΟ ΣΧΟΛΕΙΟ ΑΚΡΟΠΟΛΗΣ (ΚΒ)</t>
  </si>
  <si>
    <t>Ιφιγενείας 73</t>
  </si>
  <si>
    <t>dim-akropoli-kb-lef@schools.ac.cy</t>
  </si>
  <si>
    <t>Σταυρός (ΚΒ)</t>
  </si>
  <si>
    <t>ΔΗΜΟΤΙΚΟ ΣΧΟΛΕΙΟ ΣΤΑΥΡΟΥ (ΚΒ)</t>
  </si>
  <si>
    <t>Κώστας Λουκά</t>
  </si>
  <si>
    <t>dim-stavros-kb-lef@schools.ac.cy</t>
  </si>
  <si>
    <t>Φώτη Πίττα 11</t>
  </si>
  <si>
    <t>dim-ypsonas2-lem@schools.ac.cy</t>
  </si>
  <si>
    <t>dim-klirou-lef@schools.ac.cy</t>
  </si>
  <si>
    <t>Αγλαντζιά Γ΄</t>
  </si>
  <si>
    <t>ΔΗΜΟΤΙΚΟ ΣΧΟΛΕΙΟ ΑΓΛΑΝΤΖΙΑΣ Γ΄</t>
  </si>
  <si>
    <t>Κυριακή Σιάμισιη</t>
  </si>
  <si>
    <t>dim-aglantzia3-lef@schools.ac.cy</t>
  </si>
  <si>
    <t>Λακατάμεια Α΄ (ΚΒ)  - Αγίας Παρασκευής και Αγίου Νικολάου</t>
  </si>
  <si>
    <t>ΔΗΜΟΤΙΚΟ ΣΧΟΛΕΙΟ ΛΑΚΑΤΑΜΕΙΑΣ Α΄ (ΚΒ) - ΑΓΙΑΣ ΠΑΡΑΣΚΕΥΗΣ ΚΑΙ ΑΓΙΟΥ ΝΙΚΟΛΑΟΥ</t>
  </si>
  <si>
    <t>dim-lakatameia1-kb-lef@schools.ac.cy</t>
  </si>
  <si>
    <t>Ζωγραφιά Κακαρινέλλη - Πατσαλοσαββή</t>
  </si>
  <si>
    <t>Ελευθερίας 35</t>
  </si>
  <si>
    <t>dim-palaichori-lef@schools.ac.cy</t>
  </si>
  <si>
    <t>Κοκκινοτριμιθιά Β΄</t>
  </si>
  <si>
    <t>ΔΗΜΟΤΙΚΟ ΣΧΟΛΕΙΟ ΚΟΚΚΙΝΟΤΡΙΜΙΘΙΑΣ Β'</t>
  </si>
  <si>
    <t>Νεοφύτα Καμέρη</t>
  </si>
  <si>
    <t>Πλάτωνος 24</t>
  </si>
  <si>
    <t>dim-kokkinotrimithia2-lef@schools.ac.cy</t>
  </si>
  <si>
    <t>ΔΗΜΟΤΙΚΟ ΣΧΟΛΕΙΟ ΠΑΛΟΥΡΙΩΤΙΣΣΑΣ Α' (ΚΒ)</t>
  </si>
  <si>
    <t>dim-palouriotissa1-kb-lef@schools.ac.cy</t>
  </si>
  <si>
    <t>dim-latsia4-lef@schools.ac.cy</t>
  </si>
  <si>
    <t>Γέρι Β΄</t>
  </si>
  <si>
    <t>ΔΗΜΟΤΙΚΟ ΣΧΟΛΕΙΟ ΓΕΡΙΟΥ Β'</t>
  </si>
  <si>
    <t>dim-geri2-lef@schools.ac.cy</t>
  </si>
  <si>
    <t>Άγιος Δομέτιος Β΄ (ΚΒ)</t>
  </si>
  <si>
    <t>ΔΗΜΟΤΙΚΟ ΣΧΟΛΕΙΟ ΑΓΙΟΥ ΔΟΜΕΤΙΟΥ Β΄ (ΚΒ)</t>
  </si>
  <si>
    <t>dim-ag-dometios2-kb-lef@schools.ac.cy</t>
  </si>
  <si>
    <t>Δασούπολη (ΚΒ)</t>
  </si>
  <si>
    <t>ΔΗΜΟΤΙΚΟ ΣΧΟΛΕΙΟ ΔΑΣΟΥΠΟΛΗΣ (ΚΒ)</t>
  </si>
  <si>
    <t>dim-dasoupoli-kb-lef@schools.ac.cy</t>
  </si>
  <si>
    <t>Ανάγεια</t>
  </si>
  <si>
    <t>ΔΗΜΟΤΙΚΟ ΣΧΟΛΕΙΟ ΑΝΑΓΕΙΑΣ</t>
  </si>
  <si>
    <t>Πλατεία Ομονοίας</t>
  </si>
  <si>
    <t>dim-anageia-lef@schools.ac.cy</t>
  </si>
  <si>
    <t>Τσέρι Α΄</t>
  </si>
  <si>
    <t>ΔΗΜΟΤΙΚΟ ΣΧΟΛΕΙΟ ΤΣΕΡΙΟΥ Α'</t>
  </si>
  <si>
    <t>dim-tseri1-lef@schools.ac.cy</t>
  </si>
  <si>
    <t>Λακατάμεια Ζ΄- Αγίου Παντελεήμονα</t>
  </si>
  <si>
    <t>ΔΗΜΟΤΙΚΟ ΣΧΟΛΕΙΟ ΛΑΚΑΤΑΜΕΙΑΣ Ζ' - ΑΓΙΟΥ ΠΑΝΤΕΛΕΗΜΟΝΑ</t>
  </si>
  <si>
    <t>dim-lakatameia7-lef@schools.ac.cy</t>
  </si>
  <si>
    <t>Ακάκι</t>
  </si>
  <si>
    <t>ΔΗΜΟΤΙΚΟ ΣΧΟΛΕΙΟ ΑΚΑΚΙΟΥ</t>
  </si>
  <si>
    <t>dim-akaki-lef@schools.ac.cy</t>
  </si>
  <si>
    <t>Άγιος Δομέτιος Γ΄</t>
  </si>
  <si>
    <t>ΔΗΜΟΤΙΚΟ ΣΧΟΛΕΙΟ ΑΓΙΟΥ ΔΟΜΕΤΙΟΥ Γ'</t>
  </si>
  <si>
    <t>Ισαβέλλας 20</t>
  </si>
  <si>
    <t>dim-ag-dometios3-lef@schools.ac.cy</t>
  </si>
  <si>
    <t>dim-peristerona-lef@schools.ac.cy</t>
  </si>
  <si>
    <t>Παλουριώτισσα Γ΄</t>
  </si>
  <si>
    <t>Μιχαλάκης Ολύμπιος</t>
  </si>
  <si>
    <t>1040 Λευκωσία</t>
  </si>
  <si>
    <t>dim-palouriotissa3-lef@schools.ac.cy</t>
  </si>
  <si>
    <t>ΔΗΜΟΤΙΚΟ ΣΧΟΛΕΙΟ ΠΑΛΟΥΡΙΩΤΙΣΣΑΣ Β' (ΚΒ)</t>
  </si>
  <si>
    <t>dim-palouriotissa2-kb-lef@schools.ac.cy</t>
  </si>
  <si>
    <t>Δερύνεια Α΄</t>
  </si>
  <si>
    <t>ΔΗΜΟΤΙΚΟ ΣΧΟΛΕΙΟ ΔΕΡΥΝΕΙΑΣ Α'</t>
  </si>
  <si>
    <t>Θεοδόση Πιερίδη 5</t>
  </si>
  <si>
    <t>dim-deryneia1-amm@schools.ac.cy</t>
  </si>
  <si>
    <t>Δάλι Γ΄</t>
  </si>
  <si>
    <t>Δέσπω Κουττούκη - Ευαγγέλου</t>
  </si>
  <si>
    <t>Θεοδόση Πιέρου 1, Ενορία Αγίων Κωνσταντίνου &amp; Ελένης</t>
  </si>
  <si>
    <t>2548 Δάλι</t>
  </si>
  <si>
    <t>dim-dali3-lef@schools.ac.cy</t>
  </si>
  <si>
    <t>Λεμεσός ΚΣτ΄ - Παναγίας Τριχερούσας</t>
  </si>
  <si>
    <t>ΔΗΜΟΤΙΚΟ ΣΧΟΛΕΙΟ ΛΕΜΕΣΟΥ ΚΣτ' - ΠΑΝΑΓΙΑΣ ΤΡΙΧΕΡΟΥΣΑΣ</t>
  </si>
  <si>
    <t>dim-lemesos26-lem@schools.ac.cy</t>
  </si>
  <si>
    <t>ΔΗΜΟΤΙΚΟ ΣΧΟΛΕΙΟ ΚΑΠΕΔΩΝ</t>
  </si>
  <si>
    <t>dim-kapedes-lef@schools.ac.cy</t>
  </si>
  <si>
    <t>Θεοτόκου 3</t>
  </si>
  <si>
    <t>dim-kyperounta-lem@schools.ac.cy</t>
  </si>
  <si>
    <t>Ζήνων</t>
  </si>
  <si>
    <t>ΔΗΜΟΤΙΚΟ ΣΧΟΛΕΙΟ ΖΗΝΩΝ</t>
  </si>
  <si>
    <t>dim-zinon-lar@schools.ac.cy</t>
  </si>
  <si>
    <t>Παραλίμνι Γ΄</t>
  </si>
  <si>
    <t>dim-paralimni3-amm@schools.ac.cy</t>
  </si>
  <si>
    <t>Αγίοι Τριμιθιάς</t>
  </si>
  <si>
    <t>ΔΗΜΟΤΙΚΟ ΣΧΟΛΕΙΟ ΑΓΙΩΝ ΤΡΙΜΙΘΙΑΣ</t>
  </si>
  <si>
    <t>dim-ag-trimithias-lef@schools.ac.cy</t>
  </si>
  <si>
    <t>Τασούλα Παναγή</t>
  </si>
  <si>
    <t>dim-liopetri1-amm@schools.ac.cy</t>
  </si>
  <si>
    <t>Λινόπετρα</t>
  </si>
  <si>
    <t>ΔΗΜΟΤΙΚΟ ΣΧΟΛΕΙΟ ΛΙΝΟΠΕΤΡΑΣ</t>
  </si>
  <si>
    <t>Καντάρας</t>
  </si>
  <si>
    <t>4102 Άγιος Αθανάσιος</t>
  </si>
  <si>
    <t>dim-linopetra-lem@schools.ac.cy</t>
  </si>
  <si>
    <t>Αρεδιού</t>
  </si>
  <si>
    <t>ΔΗΜΟΤΙΚΟ ΣΧΟΛΕΙΟ ΑΡΕΔΙΟΥ</t>
  </si>
  <si>
    <t>dim-arediou-lef@schools.ac.cy</t>
  </si>
  <si>
    <t>Κοκκινοτριμιθιά Α΄</t>
  </si>
  <si>
    <t>ΔΗΜΟΤΙΚΟ ΣΧΟΛΕΙΟ ΚΟΚΚΙΝΟΤΡΙΜΙΘΙΑΣ Α'</t>
  </si>
  <si>
    <t>Χριστίνα Παπαχριστοδούλου</t>
  </si>
  <si>
    <t>dim-kokkinotrimithia1-lef@schools.ac.cy</t>
  </si>
  <si>
    <t>Πάφος Θ΄ - Κουπάτειο</t>
  </si>
  <si>
    <t>ΔΗΜΟΤΙΚΟ ΣΧΟΛΕΙΟ ΠΑΦΟΥ Θ' - ΚΟΥΠΑΤΕΙΟ</t>
  </si>
  <si>
    <t>Ιωάννης Πεγειώτης</t>
  </si>
  <si>
    <t>8028 Πάφος</t>
  </si>
  <si>
    <t>dim-pafos9-paf@schools.ac.cy</t>
  </si>
  <si>
    <t>ΔΗΜΟΤΙΚΟ ΣΧΟΛΕΙΟ ΛΑΤΣΙΩΝ Β' (ΚΒ)</t>
  </si>
  <si>
    <t>dim-latsia2-kb-lef@schools.ac.cy</t>
  </si>
  <si>
    <t>ΔΗΜΟΤΙΚΟ ΣΧΟΛΕΙΟ ΛΕΜΕΣΟΥ Η' (ΚΒ) - ΟΜΟΝΟΙΑΣ</t>
  </si>
  <si>
    <t>Δέσποινα Παπαγιάννη-Αντωνίου</t>
  </si>
  <si>
    <t>dim-lemesos8-kb-lem@schools.ac.cy</t>
  </si>
  <si>
    <t>Κυκλική Λεωφόρος</t>
  </si>
  <si>
    <t>dim-ag-anargyroi-lar@schools.ac.cy</t>
  </si>
  <si>
    <t xml:space="preserve">Ποταμός Γερμασόγειας Β΄ </t>
  </si>
  <si>
    <t>ΔΗΜΟΤΙΚΟ ΣΧΟΛΕΙΟ ΠΟΤΑΜΟΥ ΓΕΡΜΑΣΟΓΕΙΑΣ Β'</t>
  </si>
  <si>
    <t>Ελένη Θεοχάρους</t>
  </si>
  <si>
    <t>dim-potamos-germasogeias2-lem@schools.ac.cy</t>
  </si>
  <si>
    <t>Κόρνος</t>
  </si>
  <si>
    <t>ΔΗΜΟΤΙΚΟ ΣΧΟΛΕΙΟ ΚΟΡΝΟΥ</t>
  </si>
  <si>
    <t>Μαρία Κυριαζή</t>
  </si>
  <si>
    <t>dim-kornos-lar@schools.ac.cy</t>
  </si>
  <si>
    <t>Βέρα Νεοφύτου</t>
  </si>
  <si>
    <t>Δεληγιάννη 3</t>
  </si>
  <si>
    <t>dim-pefkiosgeorgiadis-lef@schools.ac.cy</t>
  </si>
  <si>
    <t>dim-ag-napa-amm@schools.ac.cy</t>
  </si>
  <si>
    <t>Αυγόρου Α΄</t>
  </si>
  <si>
    <t>Μιχάλης Μουστακάς</t>
  </si>
  <si>
    <t>Τριών Ιεραρχών 5 Α</t>
  </si>
  <si>
    <t>dim-avgorou1-amm@schools.ac.cy</t>
  </si>
  <si>
    <t>Αυγόρου Β΄</t>
  </si>
  <si>
    <t>dim-avgorou2-amm@schools.ac.cy</t>
  </si>
  <si>
    <t>dim-dasos-achnas-amm@schools.ac.cy</t>
  </si>
  <si>
    <t>Παραλίμνι Α΄</t>
  </si>
  <si>
    <t>Κατερίνα Παντελίδη</t>
  </si>
  <si>
    <t>dim-paralimni1-amm@schools.ac.cy</t>
  </si>
  <si>
    <t>dim-paralimni4-amm@schools.ac.cy</t>
  </si>
  <si>
    <t>Σωτήρα Α΄</t>
  </si>
  <si>
    <t>Σωτήρος 4</t>
  </si>
  <si>
    <t>dim-sotira1-amm@schools.ac.cy</t>
  </si>
  <si>
    <t>Κωνσταντινουπόλεως 14</t>
  </si>
  <si>
    <t>dim-sotira3-amm@schools.ac.cy</t>
  </si>
  <si>
    <t>Φρέναρος</t>
  </si>
  <si>
    <t>ΔΗΜΟΤΙΚΟ ΣΧΟΛΕΙΟ ΦΡΕΝΑΡΟΥΣ</t>
  </si>
  <si>
    <t>dim-frenaros-amm@schools.ac.cy</t>
  </si>
  <si>
    <t>5850 Ριζοκάρπασο</t>
  </si>
  <si>
    <t>dim-rizokarpaso-amm@schools.ac.cy</t>
  </si>
  <si>
    <t>Αγία Άννα</t>
  </si>
  <si>
    <t>ΔΗΜΟΤΙΚΟ ΣΧΟΛΕΙΟ ΑΓΙΑΣ ΑΝΝΑΣ</t>
  </si>
  <si>
    <t>dim-ag-anna-lar@schools.ac.cy</t>
  </si>
  <si>
    <t>Άγιος Γεώργιος</t>
  </si>
  <si>
    <t>ΔΗΜΟΤΙΚΟ ΣΧΟΛΕΙΟ ΑΓΙΟΥ ΓΕΩΡΓΙΟΥ</t>
  </si>
  <si>
    <t>dim-ag-georgios-lar@schools.ac.cy</t>
  </si>
  <si>
    <t>Άγιος Θεόδωρος</t>
  </si>
  <si>
    <t>ΔΗΜΟΤΙΚΟ ΣΧΟΛΕΙΟ ΑΓΙΟΥ ΘΕΟΔΩΡΟΥ</t>
  </si>
  <si>
    <t>Παναγιώτης Στυλιανού</t>
  </si>
  <si>
    <t>Κυριακού Χατζηκουμή 2</t>
  </si>
  <si>
    <t>dim-ag-theodoros-lar@schools.ac.cy</t>
  </si>
  <si>
    <t>dim-ag-lazaros2-lar@schools.ac.cy</t>
  </si>
  <si>
    <t>Αλαμινός - Δημητράκη Γεωργίου</t>
  </si>
  <si>
    <t>ΔΗΜΟΤΙΚΟ ΣΧΟΛΕΙΟ ΑΛΑΜΙΝΟΥ - ΔΗΜΗΤΡΑΚΗ ΓΕΩΡΓΙΟΥ</t>
  </si>
  <si>
    <t>Λάζαρου Γεωργίου 7</t>
  </si>
  <si>
    <t>dim-alaminos-lar@schools.ac.cy</t>
  </si>
  <si>
    <t>Αναφωτίδα</t>
  </si>
  <si>
    <t>ΔΗΜΟΤΙΚΟ ΣΧΟΛΕΙΟ ΑΝΑΦΩΤΙΔΑΣ</t>
  </si>
  <si>
    <t>Γρηγόρη Αυξεντίου 12</t>
  </si>
  <si>
    <t>dim-anafotida-lar@schools.ac.cy</t>
  </si>
  <si>
    <t>Αραδίππου Γ΄</t>
  </si>
  <si>
    <t>ΔΗΜΟΤΙΚΟ ΣΧΟΛΕΙΟ ΑΡΑΔΙΠΠΟΥ Γ΄</t>
  </si>
  <si>
    <t>Γεώργιος Χατζηματθαίου</t>
  </si>
  <si>
    <t>dim-aradippou3-lar@schools.ac.cy</t>
  </si>
  <si>
    <t>dim-zygi-lar@schools.ac.cy</t>
  </si>
  <si>
    <t>Καθαρή - Δημήτρη Λιπέρτη</t>
  </si>
  <si>
    <t>ΔΗΜΟΤΙΚΟ ΣΧΟΛΕΙΟ ΚΑΘΑΡΗΣ - ΔΗΜΗΤΡΗ ΛΙΠΕΡΤΗ</t>
  </si>
  <si>
    <t>Πεύκιου Γεωργιάδη 1</t>
  </si>
  <si>
    <t>6057 Λάρνακα</t>
  </si>
  <si>
    <t>dim-kathari-lar@schools.ac.cy</t>
  </si>
  <si>
    <t>Καλαβασός</t>
  </si>
  <si>
    <t>ΔΗΜΟΤΙΚΟ ΣΧΟΛΕΙΟ ΚΑΛΑΒΑΣΟΥ</t>
  </si>
  <si>
    <t>Μαυροβουνίου 5</t>
  </si>
  <si>
    <t>dim-kalavasos-lar@schools.ac.cy</t>
  </si>
  <si>
    <t>Κωνσταντίνου Καλογερά 15</t>
  </si>
  <si>
    <t>Καλογεράς (ΚΒ)</t>
  </si>
  <si>
    <t>ΔΗΜΟΤΙΚΟ ΣΧΟΛΕΙΟ ΚΑΛΟΓΕΡΑ (ΚΒ)</t>
  </si>
  <si>
    <t>dim-kalogeras-kb-lar@schools.ac.cy</t>
  </si>
  <si>
    <t>Κελλιά</t>
  </si>
  <si>
    <t>ΔΗΜΟΤΙΚΟ ΣΧΟΛΕΙΟ ΚΕΛΛΙΩΝ</t>
  </si>
  <si>
    <t>dim-kellia-lar@schools.ac.cy</t>
  </si>
  <si>
    <t>dim-kofinou-lar@schools.ac.cy</t>
  </si>
  <si>
    <t>Γρηγόρη Αυξεντίου 11</t>
  </si>
  <si>
    <t>dim-maroni-lar@schools.ac.cy</t>
  </si>
  <si>
    <t>Ξυλοτύμβου Β΄</t>
  </si>
  <si>
    <t>dim-xylotymvou2-lar@schools.ac.cy</t>
  </si>
  <si>
    <t>Πυργά</t>
  </si>
  <si>
    <t>ΔΗΜΟΤΙΚΟ ΣΧΟΛΕΙΟ ΠΥΡΓΩΝ</t>
  </si>
  <si>
    <t>dim-pyrga-lar@schools.ac.cy</t>
  </si>
  <si>
    <t>Τερσεφάνου</t>
  </si>
  <si>
    <t>ΔΗΜΟΤΙΚΟ ΣΧΟΛΕΙΟ ΤΕΡΣΕΦΑΝΟΥ</t>
  </si>
  <si>
    <t>dim-tersefanou-lar@schools.ac.cy</t>
  </si>
  <si>
    <t>Τόχνη</t>
  </si>
  <si>
    <t>ΔΗΜΟΤΙΚΟ ΣΧΟΛΕΙΟ ΤΟΧΝΗΣ</t>
  </si>
  <si>
    <t>dim-tochni-lar@schools.ac.cy</t>
  </si>
  <si>
    <t>Τρούλλοι</t>
  </si>
  <si>
    <t>ΔΗΜΟΤΙΚΟ ΣΧΟΛΕΙΟ ΤΡΟΥΛΛΩΝ</t>
  </si>
  <si>
    <t>Πλατεία Δηµοτικού Σχολείου</t>
  </si>
  <si>
    <t>dim-troulloi-lar@schools.ac.cy</t>
  </si>
  <si>
    <t>Παναγιώτη Αμυγδάλη 13</t>
  </si>
  <si>
    <t>dim-choirokoitia-lar@schools.ac.cy</t>
  </si>
  <si>
    <t>Ψευδάς</t>
  </si>
  <si>
    <t>ΔΗΜΟΤΙΚΟ ΣΧΟΛΕΙΟ ΨΕΥΔΑ</t>
  </si>
  <si>
    <t>dim-psevdas-lar@schools.ac.cy</t>
  </si>
  <si>
    <t>Άγιος Αμβρόσιος</t>
  </si>
  <si>
    <t>ΔΗΜΟΤΙΚΟ ΣΧΟΛΕΙΟ ΑΓΙΟΥ ΑΜΒΡΟΣΙΟΥ</t>
  </si>
  <si>
    <t>Ιωάννη Ορφανίδη 31</t>
  </si>
  <si>
    <t>dim-ag-amvrosios-lem@schools.ac.cy</t>
  </si>
  <si>
    <t>Άγιος Τύχων</t>
  </si>
  <si>
    <t>ΔΗΜΟΤΙΚΟ ΣΧΟΛΕΙΟ ΑΓΙΟΥ ΤΥΧΩΝΑ</t>
  </si>
  <si>
    <t>Γρίβα Διγενή 58</t>
  </si>
  <si>
    <t>dim-ag-tychonas-lem@schools.ac.cy</t>
  </si>
  <si>
    <t>dim-asgata-lem@schools.ac.cy</t>
  </si>
  <si>
    <t>Ασώματος</t>
  </si>
  <si>
    <t>ΔΗΜΟΤΙΚΟ ΣΧΟΛΕΙΟ ΑΣΩΜΑΤΟΥ</t>
  </si>
  <si>
    <t>Αγίου Νικολάου 2</t>
  </si>
  <si>
    <t>dim-asomatos-lem@schools.ac.cy</t>
  </si>
  <si>
    <t>Ηρούλα Παπαθεοδούλου</t>
  </si>
  <si>
    <t>Ριζοκαρπάσου</t>
  </si>
  <si>
    <t>dim-avdimou-lem@schools.ac.cy</t>
  </si>
  <si>
    <t>Σπύρος Δημοφάνους</t>
  </si>
  <si>
    <t>dim-apsiou-lem@schools.ac.cy</t>
  </si>
  <si>
    <t>Άντρη Φιλιππίδου-Χρίστου</t>
  </si>
  <si>
    <t>Λεωφόρος Πανιώτη 2</t>
  </si>
  <si>
    <t>dim-germasogeia-lem@schools.ac.cy</t>
  </si>
  <si>
    <t>Τριών Ιεραρχών 10</t>
  </si>
  <si>
    <t>dim-kalo-chorio-lem@schools.ac.cy</t>
  </si>
  <si>
    <t>Αγίου Γεωργίου 45</t>
  </si>
  <si>
    <t>dim-pano-kivides-lem@schools.ac.cy</t>
  </si>
  <si>
    <t>dim-lemesos11-kb-lem@schools.ac.cy</t>
  </si>
  <si>
    <t>Λεμεσός ΙΔ΄ - Μέσα Γειτονιάς</t>
  </si>
  <si>
    <t>ΔΗΜΟΤΙΚΟ ΣΧΟΛΕΙΟ ΛΕΜΕΣΟΥ ΙΔ' - ΜΕΣΑ ΓΕΙΤΟΝΙΑΣ</t>
  </si>
  <si>
    <t>dim-lemesos14-lem@schools.ac.cy</t>
  </si>
  <si>
    <t>4156 Κάτω Πολεµίδια</t>
  </si>
  <si>
    <t>ΔΗΜΟΤΙΚΟ ΣΧΟΛΕΙΟ ΛΕΜΕΣΟΥ ΙΗ' - ΑΓΙΟΥ ΑΝΤΩΝΙΟΥ</t>
  </si>
  <si>
    <t>dim-lemesos18-lem@schools.ac.cy</t>
  </si>
  <si>
    <t>Λεμεσός ΚΕ΄ - Εκάλης</t>
  </si>
  <si>
    <t>ΔΗΜΟΤΙΚΟ ΣΧΟΛΕΙΟ ΛΕΜΕΣΟΥ ΚΕ' - ΕΚΑΛΗΣ</t>
  </si>
  <si>
    <t>Ελένη Κωστή</t>
  </si>
  <si>
    <t>dim-lemesos25-lem@schools.ac.cy</t>
  </si>
  <si>
    <t>Αγάθη Γεωργιάδου</t>
  </si>
  <si>
    <t>dim-mouttagiaka-lem@schools.ac.cy</t>
  </si>
  <si>
    <t>Δημήτρης Κυπριανού</t>
  </si>
  <si>
    <t>4540 Παραµύθα</t>
  </si>
  <si>
    <t>dim-paramytha-spitali-lem@schools.ac.cy</t>
  </si>
  <si>
    <t>Αγίας Μαρίνας 2</t>
  </si>
  <si>
    <t>dim-pachna-lem@schools.ac.cy</t>
  </si>
  <si>
    <t>Σωτήρη Τσαγγάρη 1</t>
  </si>
  <si>
    <t>dim-pelendri-lem@schools.ac.cy</t>
  </si>
  <si>
    <t>Πεντάκωμο</t>
  </si>
  <si>
    <t>Παναγίας Νεοφορούσας 4</t>
  </si>
  <si>
    <t>dim-pentakomo-lem@schools.ac.cy</t>
  </si>
  <si>
    <t>Κυριακή Τσαγγαρίδου (ΒΔ)</t>
  </si>
  <si>
    <t>dim-kato-polemidia1-lem@schools.ac.cy</t>
  </si>
  <si>
    <t>4047 Ποταµός Γερµασόγειας</t>
  </si>
  <si>
    <t>dim-potamos-germasogeias1-lem@schools.ac.cy</t>
  </si>
  <si>
    <t>Πύργος</t>
  </si>
  <si>
    <t>ΔΗΜΟΤΙΚΟ ΣΧΟΛΕΙΟ ΠΥΡΓΟΥ</t>
  </si>
  <si>
    <t>Αγίας Μαρίνας 24</t>
  </si>
  <si>
    <t>dim-pyrgos-lem@schools.ac.cy</t>
  </si>
  <si>
    <t>Σούνι-Ζανακιά</t>
  </si>
  <si>
    <t>Ανδρέα Βλάμη 1</t>
  </si>
  <si>
    <t>4717 Σούνι Ζανακιά</t>
  </si>
  <si>
    <t>dim-souni-zanakia-lem@schools.ac.cy</t>
  </si>
  <si>
    <t>Τραχώνι Β΄</t>
  </si>
  <si>
    <t>ΔΗΜΟΤΙΚΟ ΣΧΟΛΕΙΟ ΤΡΑΧΩΝΙΟΥ Β΄</t>
  </si>
  <si>
    <t>Πενταδακτύλου</t>
  </si>
  <si>
    <t>dim-trachoni2-lem@schools.ac.cy</t>
  </si>
  <si>
    <t>Αγία Βαρβάρα</t>
  </si>
  <si>
    <t>ΔΗΜΟΤΙΚΟ ΣΧΟΛΕΙΟ ΑΓΙΑΣ ΒΑΡΒΑΡΑΣ</t>
  </si>
  <si>
    <t>Ευάγγελος Μουζούρης</t>
  </si>
  <si>
    <t>dim-ag-varvara-lef@schools.ac.cy</t>
  </si>
  <si>
    <t>Αγία Μαρίνα (ΚΒ)</t>
  </si>
  <si>
    <t>ΔΗΜΟΤΙΚΟ ΣΧΟΛΕΙΟ ΑΓΙΑΣ ΜΑΡΙΝΑΣ (ΚΒ)</t>
  </si>
  <si>
    <t>Θεοδώρα Καραμανή-Γεωργίου</t>
  </si>
  <si>
    <t>dim-ag-marina-kb-lef@schools.ac.cy</t>
  </si>
  <si>
    <t>dim-ag-marina-xyliatou-lef@schools.ac.cy</t>
  </si>
  <si>
    <t>Άγιος Ανδρέας (ΚΒ)</t>
  </si>
  <si>
    <t>ΔΗΜΟΤΙΚΟ ΣΧΟΛΕΙΟ ΑΓΙΟΥ ΑΝΔΡΕΑ (ΚΒ)</t>
  </si>
  <si>
    <t>Αγίου Παύλου και Κωνσταντίνου Κοντού</t>
  </si>
  <si>
    <t>dim-ag-andreas-kb-lef@schools.ac.cy</t>
  </si>
  <si>
    <t>Άγιος Βασίλειος (ΚΒ)</t>
  </si>
  <si>
    <t>ΔΗΜΟΤΙΚΟ ΣΧΟΛΕΙΟ ΑΓΙΟΥ ΒΑΣΙΛΕΙΟΥ (ΚΒ)</t>
  </si>
  <si>
    <t>Χαράλαμπος Ιωαννίδης</t>
  </si>
  <si>
    <t>dim-ag-vasileios-kb-lef@schools.ac.cy</t>
  </si>
  <si>
    <t xml:space="preserve">Άγιος Δημήτριος </t>
  </si>
  <si>
    <t>ΔΗΜΟΤΙΚΟ ΣΧΟΛΕΙΟ ΑΓΙΟΥ ΔΗΜΗΤΡΙΟΥ</t>
  </si>
  <si>
    <t>dim-ag-dimitrios-lef@schools.ac.cy</t>
  </si>
  <si>
    <t>Άγιος Επιφάνιος</t>
  </si>
  <si>
    <t>ΔΗΜΟΤΙΚΟ ΣΧΟΛΕΙΟ ΑΓΙΟΥ ΕΠΙΦΑΝΙΟΥ</t>
  </si>
  <si>
    <t>Χριστοφόρου Κωνσταντίνου 2</t>
  </si>
  <si>
    <t>dim-ag-epifanios-lef@schools.ac.cy</t>
  </si>
  <si>
    <t>ΔΗΜΟΤΙΚΟ ΣΧΟΛΕΙΟ ΑΓΙΟΥ ΚΑΣΣΙΑΝΟΥ</t>
  </si>
  <si>
    <t>Φλώρα Κεπόλα-Τσιόλα</t>
  </si>
  <si>
    <t>dim-ag-kassianos-lef@schools.ac.cy</t>
  </si>
  <si>
    <t>Γιωργούλα Σκορδή</t>
  </si>
  <si>
    <t>dim-ag-maronas-lef@schools.ac.cy</t>
  </si>
  <si>
    <t>Άγιος Σπυρίδωνας</t>
  </si>
  <si>
    <t>ΔΗΜΟΤΙΚΟ ΣΧΟΛΕΙΟ ΑΓΙΟΥ ΣΠΥΡΙΔΩΝΑ</t>
  </si>
  <si>
    <t>dim-ag-spyridonas-lef@schools.ac.cy</t>
  </si>
  <si>
    <t>Αγλαντζιά Δ΄ (ΚΒ)</t>
  </si>
  <si>
    <t>ΔΗΜΟΤΙΚΟ ΣΧΟΛΕΙΟ ΑΓΛΑΝΤΖΙΑΣ Δ' (ΚΒ)</t>
  </si>
  <si>
    <t>dim-aglantzia4-kb-lef@schools.ac.cy</t>
  </si>
  <si>
    <t>Αγλαντζιά Στ΄</t>
  </si>
  <si>
    <t>dim-aglantzia6-lef@schools.ac.cy</t>
  </si>
  <si>
    <t>Αλάμπρα</t>
  </si>
  <si>
    <t>ΔΗΜΟΤΙΚΟ ΣΧΟΛΕΙΟ ΑΛΑΜΠΡΑΣ</t>
  </si>
  <si>
    <t>Καλομοίρα Ιωάννου</t>
  </si>
  <si>
    <t>dim-alambra-lef@schools.ac.cy</t>
  </si>
  <si>
    <t>Αναλιόντας</t>
  </si>
  <si>
    <t>ΔΗΜΟΤΙΚΟ ΣΧΟΛΕΙΟ ΑΝΑΛΙΟΝΤΑ</t>
  </si>
  <si>
    <t>dim-analiontas-lef@schools.ac.cy</t>
  </si>
  <si>
    <t>dim-anthoupoli-kb-lef@schools.ac.cy</t>
  </si>
  <si>
    <t>Απόστολος Βαρνάβας</t>
  </si>
  <si>
    <t>ΔΗΜΟΤΙΚΟ ΣΧΟΛΕΙΟ ΑΠΟΣΤΟΛΟΥ ΒΑΡΝΑΒΑ</t>
  </si>
  <si>
    <t>Βασίλειος Γεωργιάδης</t>
  </si>
  <si>
    <t>dim-ap-varnavas-lef@schools.ac.cy</t>
  </si>
  <si>
    <t>Μιχαήλ Μιχαήλ</t>
  </si>
  <si>
    <t>dim-asinou-lef@schools.ac.cy</t>
  </si>
  <si>
    <t>Αστρομερίτης</t>
  </si>
  <si>
    <t>ΔΗΜΟΤΙΚΟ ΣΧΟΛΕΙΟ ΑΣΤΡΟΜΕΡΙΤΗ</t>
  </si>
  <si>
    <t>Έλενα Λειβαδιώτου</t>
  </si>
  <si>
    <t>dim-astromeritis-lef@schools.ac.cy</t>
  </si>
  <si>
    <t>Γέρι Α΄</t>
  </si>
  <si>
    <t>Γιωργούλα Πασιαρδή</t>
  </si>
  <si>
    <t>dim-geri1-lef@schools.ac.cy</t>
  </si>
  <si>
    <t>Δάλι Α΄</t>
  </si>
  <si>
    <t>ΔΗΜΟΤΙΚΟ ΣΧΟΛΕΙΟ ΔΑΛΙΟΥ Α'</t>
  </si>
  <si>
    <t>dim-dali1-lef@schools.ac.cy</t>
  </si>
  <si>
    <t>Δάλι Β΄</t>
  </si>
  <si>
    <t>dim-dali2-lef@schools.ac.cy</t>
  </si>
  <si>
    <t>Έγκωμη Α΄ (ΚΒ)</t>
  </si>
  <si>
    <t>ΔΗΜΟΤΙΚΟ ΣΧΟΛΕΙΟ ΕΓΚΩΜΗΣ Α' (ΚΒ)</t>
  </si>
  <si>
    <t>dim-egkomi1-kb-lef@schools.ac.cy</t>
  </si>
  <si>
    <t>Έγκωμη Β΄</t>
  </si>
  <si>
    <t>ΔΗΜΟΤΙΚΟ ΣΧΟΛΕΙΟ ΕΓΚΩΜΗΣ Β'</t>
  </si>
  <si>
    <t>dim-egkomi2-lef@schools.ac.cy</t>
  </si>
  <si>
    <t>ΔΗΜΟΤΙΚΟ ΣΧΟΛΕΙΟ ΕΛΕΝΕΙΟΝ</t>
  </si>
  <si>
    <t>dim-eleneion-lef@schools.ac.cy</t>
  </si>
  <si>
    <t>Εργάτες</t>
  </si>
  <si>
    <t>ΔΗΜΟΤΙΚΟ ΣΧΟΛΕΙΟ ΕΡΓΑΤΩΝ</t>
  </si>
  <si>
    <t>Παναγιώτης Ευσταθίου</t>
  </si>
  <si>
    <t>Γρίβα Διγενή 5-7</t>
  </si>
  <si>
    <t>dim-ergates-lef@schools.ac.cy</t>
  </si>
  <si>
    <t>Κούλλα Χριστοδούλου</t>
  </si>
  <si>
    <t>Γρίβα Διγενή 2</t>
  </si>
  <si>
    <t>dim-evrychou-lef@schools.ac.cy</t>
  </si>
  <si>
    <t>dim-kakopetria-lef@schools.ac.cy</t>
  </si>
  <si>
    <t>Καλό Χωριό Ορεινής</t>
  </si>
  <si>
    <t>ΔΗΜΟΤΙΚΟ ΣΧΟΛΕΙΟ ΚΑΛΟΥ ΧΩΡΙΟΥ ΟΡΕΙΝΗΣ</t>
  </si>
  <si>
    <t>dim-kalo-chorio-oreinis-lef@schools.ac.cy</t>
  </si>
  <si>
    <t>Εθνομάρτυρα Κυπριανού 2</t>
  </si>
  <si>
    <t>dim-kampia-lef@schools.ac.cy</t>
  </si>
  <si>
    <t>dim-kampos-lef@schools.ac.cy</t>
  </si>
  <si>
    <t>Κοράκου</t>
  </si>
  <si>
    <t>ΔΗΜΟΤΙΚΟ ΣΧΟΛΕΙΟ ΚΟΡΑΚΟΥ</t>
  </si>
  <si>
    <t>Μύριαμ Σεργίου-Τσολάκη</t>
  </si>
  <si>
    <t>Παιδείας 4</t>
  </si>
  <si>
    <t>dim-korakou-lef@schools.ac.cy</t>
  </si>
  <si>
    <t>Λακατάμεια Β΄ - Αγίου Μάμα</t>
  </si>
  <si>
    <t>ΔΗΜΟΤΙΚΟ ΣΧΟΛΕΙΟ ΛΑΚΑΤΑΜΕΙΑΣ Β' - ΑΓΙΟΥ ΜΑΜΑ</t>
  </si>
  <si>
    <t>dim-lakatameia2-lef@schools.ac.cy</t>
  </si>
  <si>
    <t>Λακατάμεια Γ΄ - Αγίου Γεωργίου</t>
  </si>
  <si>
    <t>ΔΗΜΟΤΙΚΟ ΣΧΟΛΕΙΟ ΛΑΚΑΤΑΜΕΙΑΣ Γ' - ΑΓΙΟΥ ΓΕΩΡΓΙΟΥ</t>
  </si>
  <si>
    <t>Κωνσταντίνος Μιχαήλ</t>
  </si>
  <si>
    <t>dim-lakatameia3-lef@schools.ac.cy</t>
  </si>
  <si>
    <t>Λακατάμεια Δ΄ - Αγίου Νεοφύτου</t>
  </si>
  <si>
    <t>ΔΗΜΟΤΙΚΟ ΣΧΟΛΕΙΟ ΛΑΚΑΤΑΜΕΙΑΣ Δ' - ΑΓΙΟΥ ΝΕΟΦΥΤΟΥ</t>
  </si>
  <si>
    <t>dim-lakatameia4-lef@schools.ac.cy</t>
  </si>
  <si>
    <t>dim-latsia1-lef@schools.ac.cy</t>
  </si>
  <si>
    <t>Ελένη Αναστασίου</t>
  </si>
  <si>
    <t>dim-latsia3-lef@schools.ac.cy</t>
  </si>
  <si>
    <t>Χρυστάλλα Μιχαήλ</t>
  </si>
  <si>
    <t>dim-lythrodontas-lef@schools.ac.cy</t>
  </si>
  <si>
    <t>Λύμπια</t>
  </si>
  <si>
    <t>ΔΗΜΟΤΙΚΟ ΣΧΟΛΕΙΟ ΛΥΜΠΙΩΝ</t>
  </si>
  <si>
    <t>dim-lympia-lef@schools.ac.cy</t>
  </si>
  <si>
    <t>Μακεδονίτισσα Α΄</t>
  </si>
  <si>
    <t>ΔΗΜΟΤΙΚΟ ΣΧΟΛΕΙΟ ΜΑΚΕΔΟΝΙΤΙΣΣΑΣ Α'</t>
  </si>
  <si>
    <t>Ελένη Βασιλειάδου</t>
  </si>
  <si>
    <t>Μακεδονιτίσσης 17</t>
  </si>
  <si>
    <t>dim-makedonitissa1-lef@schools.ac.cy</t>
  </si>
  <si>
    <t>Μακεδονίτισσα Β΄</t>
  </si>
  <si>
    <t>ΔΗΜΟΤΙΚΟ ΣΧΟΛΕΙΟ ΜΑΚΕΔΟΝΙΤΙΣΣΑΣ Β'</t>
  </si>
  <si>
    <t>dim-makedonitissa2-lef@schools.ac.cy</t>
  </si>
  <si>
    <t>Μακεδονίτισσα Γ΄ - Στυλιανού Λένα</t>
  </si>
  <si>
    <t>ΔΗΜΟΤΙΚΟ ΣΧΟΛΕΙΟ ΜΑΚΕΔΟΝΙΤΙΣΣΑΣ Γ'- ΣΤΥΛΙΑΝΟΥ ΛΕΝΑ</t>
  </si>
  <si>
    <t>Σπυρίδωνα Νόμπελη 3</t>
  </si>
  <si>
    <t>dim-makedonitissa3-lef@schools.ac.cy</t>
  </si>
  <si>
    <t>Μαλούντα</t>
  </si>
  <si>
    <t>ΔΗΜΟΤΙΚΟ ΣΧΟΛΕΙΟ ΜΑΛΟΥΝΤΑΣ</t>
  </si>
  <si>
    <t>Φώτη Πίττα 8</t>
  </si>
  <si>
    <t>dim-malounta-lef@schools.ac.cy</t>
  </si>
  <si>
    <t>Μάμμαρη</t>
  </si>
  <si>
    <t>ΔΗΜΟΤΙΚΟ ΣΧΟΛΕΙΟ ΜΑΜΜΑΡΩΝ</t>
  </si>
  <si>
    <t>Έλενα Περικλέους</t>
  </si>
  <si>
    <t>2679 Μάµµαρη</t>
  </si>
  <si>
    <t>dim-mammari-lef@schools.ac.cy</t>
  </si>
  <si>
    <t>Μένικο</t>
  </si>
  <si>
    <t>ΔΗΜΟΤΙΚΟ ΣΧΟΛΕΙΟ ΜΕΝΙΚΟΥ</t>
  </si>
  <si>
    <t>Μυρούλα Κυπριανού - Ζαντή</t>
  </si>
  <si>
    <t>Μάνας των Παίδων</t>
  </si>
  <si>
    <t>dim-meniko-lef@schools.ac.cy</t>
  </si>
  <si>
    <t>Ορούντα</t>
  </si>
  <si>
    <t>ΔΗΜΟΤΙΚΟ ΣΧΟΛΕΙΟ ΟΡΟΥΝΤΑΣ</t>
  </si>
  <si>
    <t>dim-orounta-lef@schools.ac.cy</t>
  </si>
  <si>
    <t>ΔΗΜΟΤΙΚΟ ΣΧΟΛΕΙΟ ΠΕΡΑ ΧΩΡΙΟΥ ΝΗΣΟΥ Α'</t>
  </si>
  <si>
    <t>dim-nisou1-lef@schools.ac.cy</t>
  </si>
  <si>
    <t>dim-nisou2-lef@schools.ac.cy</t>
  </si>
  <si>
    <t>Ποταμιά</t>
  </si>
  <si>
    <t>ΔΗΜΟΤΙΚΟ ΣΧΟΛΕΙΟ ΠΟΤΑΜΙΑΣ</t>
  </si>
  <si>
    <t>Φιλίας 18</t>
  </si>
  <si>
    <t>dim-potamia-lef@schools.ac.cy</t>
  </si>
  <si>
    <t>Σια</t>
  </si>
  <si>
    <t>ΔΗΜΟΤΙΚΟ ΣΧΟΛΕΙΟ ΣΙΑΣ</t>
  </si>
  <si>
    <t>dim-sia-lef@schools.ac.cy</t>
  </si>
  <si>
    <t>ΔΗΜΟΤΙΚΟ ΣΧΟΛΕΙΟ ΦΑΝΕΡΩΜΕΝΗΣ</t>
  </si>
  <si>
    <t>dim-faneromeni-lef@schools.ac.cy</t>
  </si>
  <si>
    <t>dim-farmakas-lef@schools.ac.cy</t>
  </si>
  <si>
    <t>Χρίστος Τσουρής</t>
  </si>
  <si>
    <t>dim-kornesios-lef@schools.ac.cy</t>
  </si>
  <si>
    <t>Ψιμολόφου</t>
  </si>
  <si>
    <t>ΔΗΜΟΤΙΚΟ ΣΧΟΛΕΙΟ ΨΙΜΟΛΟΦΟΥ</t>
  </si>
  <si>
    <t>Άννα Βούργια-Προδρόμου</t>
  </si>
  <si>
    <t>Κυριάκου Μάτση 20</t>
  </si>
  <si>
    <t>dim-psimolofou-lef@schools.ac.cy</t>
  </si>
  <si>
    <t>Αναρίτα</t>
  </si>
  <si>
    <t>ΔΗΜΟΤΙΚΟ ΣΧΟΛΕΙΟ ΑΝΑΡΙΤΑΣ</t>
  </si>
  <si>
    <t>dim-anarita-paf@schools.ac.cy</t>
  </si>
  <si>
    <t>dim-giolou-paf@schools.ac.cy</t>
  </si>
  <si>
    <t>ΔΗΜΟΤΙΚΟ ΣΧΟΛΕΙΟ ΜΑΝΔΡΙΩΝ</t>
  </si>
  <si>
    <t>dim-mandria-paf@schools.ac.cy</t>
  </si>
  <si>
    <t>Πάφος Α΄- Νεοφύτειο</t>
  </si>
  <si>
    <t>ΔΗΜΟΤΙΚΟ ΣΧΟΛΕΙΟ ΠΑΦΟΥ Α' - ΝΕΟΦΥΤΕΙΟ</t>
  </si>
  <si>
    <t>dim-pafos1-paf@schools.ac.cy</t>
  </si>
  <si>
    <t>ΔΗΜΟΤΙΚΟ ΣΧΟΛΕΙΟ ΠΑΦΟΥ Δ' - ΚΑΤΩ ΠΕΡΒΟΛΙΩΝ</t>
  </si>
  <si>
    <t>8046 Πάφος</t>
  </si>
  <si>
    <t>dim-pafos4-paf@schools.ac.cy</t>
  </si>
  <si>
    <t>Μαρία Γρηγοριάδου</t>
  </si>
  <si>
    <t>8016 Πάφος</t>
  </si>
  <si>
    <t>dim-pafos5-paf@schools.ac.cy</t>
  </si>
  <si>
    <t>ΔΗΜΟΤΙΚΟ ΣΧΟΛΕΙΟ ΠΑΦΟΥ Ζ' - ΑΓΙΟΥ ΚΕΝΔΕΑ</t>
  </si>
  <si>
    <t>8010 Πάφος</t>
  </si>
  <si>
    <t>dim-pafos7-paf@schools.ac.cy</t>
  </si>
  <si>
    <t>Πάφος ΙΓ΄</t>
  </si>
  <si>
    <t>Μητροπολίτη Ιάκωβου Αντζουλάτου</t>
  </si>
  <si>
    <t>8036 Πάφος</t>
  </si>
  <si>
    <t>dim-pafos13-paf@schools.ac.cy</t>
  </si>
  <si>
    <t>ΔΗΜΟΤΙΚΟ ΣΧΟΛΕΙΟ ΠΑΦΟΥ ΣΤ' - ΚΑΤΩ ΠΑΦΟΥ</t>
  </si>
  <si>
    <t>8041 Πάφος</t>
  </si>
  <si>
    <t>dim-pafos6-paf@schools.ac.cy</t>
  </si>
  <si>
    <t>dim-pomos-paf@schools.ac.cy</t>
  </si>
  <si>
    <t>Θεοδόσης Χριστοδούλου (ΒΔ)</t>
  </si>
  <si>
    <t>dim-stroumpi-paf@schools.ac.cy</t>
  </si>
  <si>
    <t>Τάλα</t>
  </si>
  <si>
    <t>ΔΗΜΟΤΙΚΟ ΣΧΟΛΕΙΟ ΤΑΛΑΣ</t>
  </si>
  <si>
    <t>Μιλτιάδη Στυλιανού</t>
  </si>
  <si>
    <t>dim-tala-paf@schools.ac.cy</t>
  </si>
  <si>
    <t>Γρηγόρη Αυξεντίου 74</t>
  </si>
  <si>
    <t>dim-tsada-koili-paf@schools.ac.cy</t>
  </si>
  <si>
    <t>Παναγιώτης Χριστοδούλου (ΒΔ)</t>
  </si>
  <si>
    <t>dim-choletria-paf@schools.ac.cy</t>
  </si>
  <si>
    <t>Επαρχία:</t>
  </si>
  <si>
    <t>Τηλ.:</t>
  </si>
  <si>
    <t>Φαξ:</t>
  </si>
  <si>
    <t>Ηλεκτρονικό ταχυδρομείο:</t>
  </si>
  <si>
    <t>Διεύθυνση:</t>
  </si>
  <si>
    <t>Ταχ.Τομέας:</t>
  </si>
  <si>
    <t>Ημερομηνία:</t>
  </si>
  <si>
    <t>Υπογραφή Διευθυντή/ντριας</t>
  </si>
  <si>
    <t>Γιώργος Φλουρής</t>
  </si>
  <si>
    <t>Αγίου Δηµητρίου 45</t>
  </si>
  <si>
    <t>Μαρία Καλλή-Χατζηλουκά</t>
  </si>
  <si>
    <t>Τασούλα Ζαλιστή-Περατικού</t>
  </si>
  <si>
    <t>Καλοδότη Σολομωνίδου</t>
  </si>
  <si>
    <t>Βασιλική Αντωνίου</t>
  </si>
  <si>
    <t>ΔΗΜΟΤΙΚΟ ΣΧΟΛΕΙΟ ΑΡΑΔΙΠΠΟΥ Ε΄ - ΑΓΙΩΝ ΑΥΞΕΝΤΙΟΥ ΚΑΙ ΕΥΣΤΑΘΙΟΥ</t>
  </si>
  <si>
    <t>Αθανασία Ματσάγκου-Χατζηττοφή</t>
  </si>
  <si>
    <t>dim-aradippou5-lar@schools.ac.cy</t>
  </si>
  <si>
    <t>Λύσης 17</t>
  </si>
  <si>
    <t>Ευφροσύνη Κωνσταντίνου</t>
  </si>
  <si>
    <t>Τιμίου Σταυρού 1</t>
  </si>
  <si>
    <t>Κυριάκος Ματσάγκος</t>
  </si>
  <si>
    <t>Στέλιος Αγαπίου</t>
  </si>
  <si>
    <t>Ευτυχία Δρουσιώτου-Ματσάγκου</t>
  </si>
  <si>
    <t>Ορμίδεια Α΄</t>
  </si>
  <si>
    <t>Ορμίδεια Β΄</t>
  </si>
  <si>
    <t>Μιχάλης Πόλης</t>
  </si>
  <si>
    <t>Μάριος Πογιατζής</t>
  </si>
  <si>
    <t>Χριστοφής Χριστοφόρου</t>
  </si>
  <si>
    <t>Ιωάννης Νάτσιος</t>
  </si>
  <si>
    <t>ΔΗΜΟΤΙΚΟ ΣΧΟΛΕΙΟ ΛΕΜΕΣΟΥ Κ' - ΑΓΙΟΥ ΠΑΝΤΕΛΕΗΜΟΝΑ</t>
  </si>
  <si>
    <t>Σοφία Σπύρου-Ταραπουλούζη</t>
  </si>
  <si>
    <t>Μαρία Μήτρου</t>
  </si>
  <si>
    <t>Μάρθα Δημητρίου</t>
  </si>
  <si>
    <t>Κάτω Πολεμίδια  Α΄ - Παναγίας Ευαγγελίστριας</t>
  </si>
  <si>
    <t>Κάτω Πολεμίδια Β΄ - Αγίου Γεωργίου</t>
  </si>
  <si>
    <t>Κάτω Πολεμίδια ΙΕ΄ (Κ.Β) - Αγίου Νεοφύτου</t>
  </si>
  <si>
    <t>Κάτω Πολεμίδια ΙΖ΄ - Μελίνας Μερκούρη</t>
  </si>
  <si>
    <t>Κάτω Πολεμίδια ΚΔ΄ - Αποστόλου Βαρνάβα</t>
  </si>
  <si>
    <t>Κάτω Πολεμίδια ΚΗ΄ - Αρχαγγέλου Μιχαήλ</t>
  </si>
  <si>
    <t>Βασίλη Μιχαηλίδη 3</t>
  </si>
  <si>
    <t>Ευγενία Γεωργίου</t>
  </si>
  <si>
    <t>Χριστοφής Χριστοφή</t>
  </si>
  <si>
    <t>Όλγα Νικολαΐδου-Γερασιώτη</t>
  </si>
  <si>
    <t>Προφήτη Ηλία 16</t>
  </si>
  <si>
    <t>ΔΗΜΟΤΙΚΟ ΣΧΟΛΕΙΟ ΤΡΙΜΗΚΛΗΝΗΣ (ΠΕΡΙΦΕΡΕΙΑΚΟ ΕΝΙΑΙΟ ΟΛΟΗΜΕΡΟ)</t>
  </si>
  <si>
    <t>Θεοδώρα Μιχαήλ</t>
  </si>
  <si>
    <t>ΔΗΜΟΤΙΚΟ ΣΧΟΛΕΙΟ ΑΓΛΑΝΤΖΙΑΣ Ε΄- ΑΚΗ ΚΛΕΑΝΘΟΥΣ</t>
  </si>
  <si>
    <t>Ευτυχία Παρλά</t>
  </si>
  <si>
    <t>Λυκαβηττός (ΚΒ)</t>
  </si>
  <si>
    <t>Σωτηρούλα Χρυσοστόμου-Βούργια</t>
  </si>
  <si>
    <t>Παναγιώτης Θεοδώρου</t>
  </si>
  <si>
    <t>Γαλάτεια Αθανασίου</t>
  </si>
  <si>
    <t>Πλατεία 28ης Οκτωβρίου</t>
  </si>
  <si>
    <t>Τασούλα Δημοσθένους-Χρυσοστόμου</t>
  </si>
  <si>
    <t>Στέλλα Δαμαλά-Χούνη</t>
  </si>
  <si>
    <t>Ανδρέα και Μιχαλάκη Παπαθωμά 48</t>
  </si>
  <si>
    <t>Χρυσανθέα Πετρίδου</t>
  </si>
  <si>
    <t>ΔΗΜΟΤΙΚΟ ΣΧΟΛΕΙΟ ΑΣΙΝΟΥ (ΠΕΡΙΦΕΡΕΙΑΚΟ)</t>
  </si>
  <si>
    <t>Στέλιος Παφίτης</t>
  </si>
  <si>
    <t>Αγγελική Μιχαήλ (ΒΔ)</t>
  </si>
  <si>
    <t>Ελένη Χατζηγιάννη-Γιάγκου</t>
  </si>
  <si>
    <t>Καμπιά - Εθνομάρτυρα Κυπριανού</t>
  </si>
  <si>
    <t>ΔΗΜΟΤΙΚΟ ΣΧΟΛΕΙΟ ΚΑΜΠΙΩΝ - ΕΘΝΟΜΑΡΤΥΡΑ ΚΥΠΡΙΑΝΟΥ</t>
  </si>
  <si>
    <t>Μαρίνα Πενταρά (ΒΔ)</t>
  </si>
  <si>
    <t>2863 Κάμπος</t>
  </si>
  <si>
    <t>Ελένη Σκουφάρη-Χατζηκυριάκου</t>
  </si>
  <si>
    <t>Μαρία Φωτίου-Νεοφύτου</t>
  </si>
  <si>
    <t>Πολυξένη Χατζηπροκοπίου</t>
  </si>
  <si>
    <t>Κυριάκος Σωφρονίου</t>
  </si>
  <si>
    <t>Πέρα Χωρίο Νήσου Α΄</t>
  </si>
  <si>
    <t>Πέρα Χωρίο Νήσου Β΄</t>
  </si>
  <si>
    <t>Αγγελική Κυριάκου-Κομή</t>
  </si>
  <si>
    <t>ΔΗΜΟΤΙΚΟ ΣΧΟΛΕΙΟ ΤΑΜΑΣΟΥ (ΠΕΡΙΦΕΡΕΙΑΚΟ)</t>
  </si>
  <si>
    <t>Ρένα Νίκου</t>
  </si>
  <si>
    <t>Γεώργιος Ονησίλλου</t>
  </si>
  <si>
    <t>Μανδριά</t>
  </si>
  <si>
    <t>.</t>
  </si>
  <si>
    <t>Δεν  είναι καταχωρημένο</t>
  </si>
  <si>
    <t>Θ Ε Ρ Ι Ν Ε Σ   Κ Α Τ Α Σ Κ Η Ν Ω Σ Ε Ι Σ   Π Ρ Ο Δ Ρ Ο Μ Ο Υ</t>
  </si>
  <si>
    <t>7.27.12.2</t>
  </si>
  <si>
    <t>(Αίτηση Συμμετοχής)</t>
  </si>
  <si>
    <t>α/α</t>
  </si>
  <si>
    <t>Φύλο</t>
  </si>
  <si>
    <t>Τηλέφωνα επικοινωνίας</t>
  </si>
  <si>
    <t>Παρατηρήσεις / σχόλια διευθυντή/ντριας:</t>
  </si>
  <si>
    <t>Αρ. μαθητών Ε΄ τάξης:</t>
  </si>
  <si>
    <t>Για υπηρεσιακή χρήση:</t>
  </si>
  <si>
    <t>Υπογραφή Διευθυντή</t>
  </si>
  <si>
    <t>Υπογραφή Διευθύντριας</t>
  </si>
  <si>
    <t>Υπογραφή Διευθύνοντος</t>
  </si>
  <si>
    <t>Υπογραφή Διευθύνουσας</t>
  </si>
  <si>
    <t>ΥΚ-Θ 1</t>
  </si>
  <si>
    <t>ΥΠΗΡΕΣΙΑ ΚΑΤΑΣΚΗΝΩΣΕΩΝ</t>
  </si>
  <si>
    <t xml:space="preserve">ΔΗΜΟΤΙΚΗΣ ΕΚΠΑΙΔΕΥΣΗΣ  </t>
  </si>
  <si>
    <t xml:space="preserve">ΔΙΕΥΘΥΝΣΗ              </t>
  </si>
  <si>
    <t xml:space="preserve">            ΥΠΟΥΡΓΕΙΟ</t>
  </si>
  <si>
    <t xml:space="preserve"> ΚΥΠΡΙΑΚΗ ΔΗΜΟΚΡΑΤΙΑ</t>
  </si>
  <si>
    <r>
      <t xml:space="preserve">Στην </t>
    </r>
    <r>
      <rPr>
        <b/>
        <sz val="10"/>
        <rFont val="Calibri"/>
        <family val="2"/>
        <scheme val="minor"/>
      </rPr>
      <t>τελική κατανομή</t>
    </r>
    <r>
      <rPr>
        <sz val="10"/>
        <rFont val="Calibri"/>
        <family val="2"/>
        <scheme val="minor"/>
      </rPr>
      <t xml:space="preserve"> το κάθε σχολείο θα πάρει θέσεις, </t>
    </r>
    <r>
      <rPr>
        <b/>
        <sz val="10"/>
        <rFont val="Calibri"/>
        <family val="2"/>
        <scheme val="minor"/>
      </rPr>
      <t>ανάλογα με τον συνολικό αριθμό των παιδιών της  Ε΄ τάξης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 xml:space="preserve"> Επιπρόσθετες</t>
    </r>
    <r>
      <rPr>
        <sz val="10"/>
        <rFont val="Calibri"/>
        <family val="2"/>
        <scheme val="minor"/>
      </rPr>
      <t xml:space="preserve"> θέσεις θα μπορούν να δοθούν, </t>
    </r>
    <r>
      <rPr>
        <b/>
        <sz val="10"/>
        <rFont val="Calibri"/>
        <family val="2"/>
        <scheme val="minor"/>
      </rPr>
      <t>αν υπάρχουν</t>
    </r>
    <r>
      <rPr>
        <sz val="10"/>
        <rFont val="Calibri"/>
        <family val="2"/>
        <scheme val="minor"/>
      </rPr>
      <t>, μετά την επιστροφή των συμπληρωμένων εντύπων από τα σχολεία, σε μια δεύτερη κατανομή.</t>
    </r>
  </si>
  <si>
    <t>Όνομα παιδιού</t>
  </si>
  <si>
    <t>Επίθετο παιδιού</t>
  </si>
  <si>
    <t>Δικαιωμα 3, 5 ή 7</t>
  </si>
  <si>
    <t>Επιπρόσθετες</t>
  </si>
  <si>
    <t>ΜΑΘΗΤΕΣ</t>
  </si>
  <si>
    <r>
      <t xml:space="preserve">Παρακαλώ να παραχωρηθούν στο σχολείο μου θέσεις για συμμετοχή των παρακάτω παιδιών της  Ε΄ τάξης, στις Κατασκηνώσεις του Υ.Π.Π. στον Πρόδρομο. </t>
    </r>
    <r>
      <rPr>
        <b/>
        <sz val="10"/>
        <color theme="1"/>
        <rFont val="Calibri"/>
        <family val="2"/>
        <charset val="161"/>
        <scheme val="minor"/>
      </rPr>
      <t>Τα παιδιά είναι καταγραμμένα κατά σειρά προτεραιότητας</t>
    </r>
    <r>
      <rPr>
        <sz val="10"/>
        <color theme="1"/>
        <rFont val="Calibri"/>
        <family val="2"/>
        <scheme val="minor"/>
      </rPr>
      <t>, με βάση τα κριτήρια που αναφέρονται στη σχετική εγκύκλιο.</t>
    </r>
  </si>
  <si>
    <t>Σχολείο</t>
  </si>
  <si>
    <t>Grammar Junior School</t>
  </si>
  <si>
    <t>Α+Β</t>
  </si>
  <si>
    <t>THE GRAMMAR JUNIOR SCHOOL</t>
  </si>
  <si>
    <t>Άντη Κρανιδιώτου</t>
  </si>
  <si>
    <t>Τ.Θ. 22262</t>
  </si>
  <si>
    <t>1519 Λευκωσία</t>
  </si>
  <si>
    <t>gjs@grammarschool.ac.cy</t>
  </si>
  <si>
    <t>ΔΗΜΟΤΙΚΟ ΣΧΟΛΕΙΟ ΑΓΓΛΙΣΙΔΩΝ</t>
  </si>
  <si>
    <t>Γρίβα Διγενή</t>
  </si>
  <si>
    <t>7571 Αγγλισίδες</t>
  </si>
  <si>
    <t>24432488</t>
  </si>
  <si>
    <t>Λεωφόρος Αγίας Άννας 14</t>
  </si>
  <si>
    <t>7641 Αγία Αννα</t>
  </si>
  <si>
    <t>22533116</t>
  </si>
  <si>
    <t>Παπασταύρου Παπαγαθαγγέλου 14</t>
  </si>
  <si>
    <t>2560 Αγία Βαρβάρα</t>
  </si>
  <si>
    <t>22521793</t>
  </si>
  <si>
    <t>Παναγίας Χρυσελεούσης</t>
  </si>
  <si>
    <t>2059 Στρόβολος</t>
  </si>
  <si>
    <t>22422970</t>
  </si>
  <si>
    <t>ΔΗΜΟΤΙΚΟ ΣΧΟΛΕΙΟ ΑΓΙΑΣ ΜΑΡΙΝΑΣ ΞΥΛΙΑΤΟΥ</t>
  </si>
  <si>
    <t>Αρχιεπισκόπου Μακαρίου Γ΄</t>
  </si>
  <si>
    <t>2772 Αγία Μαρίνα Ξυλιάτου</t>
  </si>
  <si>
    <t>22852600</t>
  </si>
  <si>
    <t>ΔΗΜΟΤΙΚΟ ΣΧΟΛΕΙΟ ΑΓΙΑΣ ΜΑΡΙΝΑΣ ΧΡΥΣΟΧΟΥΣ</t>
  </si>
  <si>
    <t>Γιαννάκη Λαζάρου 19</t>
  </si>
  <si>
    <t>26342405</t>
  </si>
  <si>
    <t>Αγία Νάπα - Αντώνη Τσόκκου</t>
  </si>
  <si>
    <t>ΔΗΜΟΤΙΚΟ ΣΧΟΛΕΙΟ ΑΓΙΑΣ ΝΑΠΑΣ - ΑΝΤΩΝΗ ΤΣΟΚΚΟΥ</t>
  </si>
  <si>
    <t>Ανδριανή Σπαρτιάτη</t>
  </si>
  <si>
    <t>Μιχαήλ Κάσσιαλου 4</t>
  </si>
  <si>
    <t>23721238</t>
  </si>
  <si>
    <t>Τιμόθεος Ευθυμίου</t>
  </si>
  <si>
    <t>6056 Λάρνακα</t>
  </si>
  <si>
    <t>24633188</t>
  </si>
  <si>
    <t>25632801</t>
  </si>
  <si>
    <t>Μιαούλη 3</t>
  </si>
  <si>
    <t>1080 Λευκωσία</t>
  </si>
  <si>
    <t>22445293</t>
  </si>
  <si>
    <t>Χαράλαμπος Λουκά</t>
  </si>
  <si>
    <t>Θεόδωρου Κολοκοτρώνη 25</t>
  </si>
  <si>
    <t>2671 Άγιοι Τριµιθιάς</t>
  </si>
  <si>
    <t>22832880</t>
  </si>
  <si>
    <t>Ερασμία Ιωάννου</t>
  </si>
  <si>
    <t>4106 Άγιος Αθανάσιος</t>
  </si>
  <si>
    <t>25723866</t>
  </si>
  <si>
    <t>Χρίστου Παπαδούρη</t>
  </si>
  <si>
    <t>4107 Άγιος Αθανάσιος</t>
  </si>
  <si>
    <t>4710 Άγιος Αµβρόσιος</t>
  </si>
  <si>
    <t>25942323</t>
  </si>
  <si>
    <t>1100 Λευκωσία</t>
  </si>
  <si>
    <t>22777583</t>
  </si>
  <si>
    <t>Ευγενίας και Θεοδότου 13</t>
  </si>
  <si>
    <t>1060 Λευκωσία</t>
  </si>
  <si>
    <t>22345118</t>
  </si>
  <si>
    <t>Πατριάρχη Γρηγορίου Ε' 5</t>
  </si>
  <si>
    <t>2042 Στρόβολος</t>
  </si>
  <si>
    <t>22421020</t>
  </si>
  <si>
    <t>Αγίου Γεωργίου Κοντού 84</t>
  </si>
  <si>
    <t>6045 Λάρνακα</t>
  </si>
  <si>
    <t>24638150</t>
  </si>
  <si>
    <t>ΔΗΜΟΤΙΚΟ ΣΧΟΛΕΙΟ ΑΓΙΟΥ ΓΕΩΡΓΙΟΥ - ΒΡΥΣΟΥΛΩΝ - ΑΧΕΡΙΤΟΥ</t>
  </si>
  <si>
    <t>Σάββας Πίτσιλλος</t>
  </si>
  <si>
    <t>Λεωφόρος Αχερίτου</t>
  </si>
  <si>
    <t>5522 Βρυσούλες</t>
  </si>
  <si>
    <t>23962335</t>
  </si>
  <si>
    <t>dim-vrysoules-amm@schools.ac.cy</t>
  </si>
  <si>
    <t>Αριστείδη Χαραλάµπους 8</t>
  </si>
  <si>
    <t>2008 Στρόβολος</t>
  </si>
  <si>
    <t>Άγιος Δομέτιος Α΄</t>
  </si>
  <si>
    <t>ΔΗΜΟΤΙΚΟ ΣΧΟΛΕΙΟ ΑΓΙΟΥ ΔΟΜΕΤΙΟΥ Α'</t>
  </si>
  <si>
    <t>Κυριάκου Μάτση 26</t>
  </si>
  <si>
    <t>2368 Άγιος Δοµέτιος</t>
  </si>
  <si>
    <t>dim-ag-dometios1-lef@schools.ac.cy</t>
  </si>
  <si>
    <t>2364 Άγιος Δοµέτιος</t>
  </si>
  <si>
    <t>22819347</t>
  </si>
  <si>
    <t>Ανδρέας Τσολάκης</t>
  </si>
  <si>
    <t>2370 Άγιος Δοµέτιος</t>
  </si>
  <si>
    <t>22878498</t>
  </si>
  <si>
    <t>2610 Άγιος Επιφάνιος</t>
  </si>
  <si>
    <t>22632837</t>
  </si>
  <si>
    <t>7730 Άγιος Θεόδωρος</t>
  </si>
  <si>
    <t>24322333</t>
  </si>
  <si>
    <t>Έλενα Σάββα-Κυριάκου</t>
  </si>
  <si>
    <t>Χαµίτ Μπέη 70</t>
  </si>
  <si>
    <t>6050 Λάρνακα</t>
  </si>
  <si>
    <t>24663268</t>
  </si>
  <si>
    <t>2611 Λευκωσία</t>
  </si>
  <si>
    <t>22633157</t>
  </si>
  <si>
    <t>Αντιγόνου 28</t>
  </si>
  <si>
    <t>1016 Λευκωσία</t>
  </si>
  <si>
    <t>22430114</t>
  </si>
  <si>
    <t>Λεωφόρος Φανερωµένης</t>
  </si>
  <si>
    <t>6025 Λάρνακα</t>
  </si>
  <si>
    <t>24653598</t>
  </si>
  <si>
    <t>ΔΗΜΟΤΙΚΟ ΣΧΟΛΕΙΟ ΑΓΙΟΥ ΛΑΖΑΡΟΥ Β'</t>
  </si>
  <si>
    <t>Οκκουλάρ 38</t>
  </si>
  <si>
    <t>24653177</t>
  </si>
  <si>
    <t>ΔΗΜΟΤΙΚΟ ΣΧΟΛΕΙΟ ΑΓΙΟΥ ΜΑΡΩΝΑ</t>
  </si>
  <si>
    <t>Aγίου Μάρωνα 20</t>
  </si>
  <si>
    <t>2304 Λακατάµεια</t>
  </si>
  <si>
    <t>22383820</t>
  </si>
  <si>
    <t>Λεωφόρος Αριστοφάνους 64</t>
  </si>
  <si>
    <t>2038 Στρόβολος</t>
  </si>
  <si>
    <t>22426433</t>
  </si>
  <si>
    <t>Αγγελική Σταυρίδου</t>
  </si>
  <si>
    <t>4521 Άγιος Τύχωνας</t>
  </si>
  <si>
    <t>25314350</t>
  </si>
  <si>
    <t>Αγλαντζιά Α΄ - Αγίου Γεωργίου</t>
  </si>
  <si>
    <t>ΔΗΜΟΤΙΚΟ ΣΧΟΛΕΙΟ ΑΓΛΑΝΤΖΙΑΣ Α' - ΑΓΙΟΥ ΓΕΩΡΓΙΟΥ</t>
  </si>
  <si>
    <t>Γεώργιου Γρίβα Διγενή 30</t>
  </si>
  <si>
    <t>2108 Αγλαντζιά</t>
  </si>
  <si>
    <t>22333959</t>
  </si>
  <si>
    <t>dim-aglantzia1-lef@schools.ac.cy</t>
  </si>
  <si>
    <t>Λεωφόρος Λάρνακος 10</t>
  </si>
  <si>
    <t>2101 Αγλαντζιά</t>
  </si>
  <si>
    <t>22333653</t>
  </si>
  <si>
    <t>Λεωφόρος Ρ.Ι.Κ.</t>
  </si>
  <si>
    <t>2120 Αγλαντζιά</t>
  </si>
  <si>
    <t>22444373</t>
  </si>
  <si>
    <t>Αγλαντζιά Ε΄ - Άκη Κλεάνθους</t>
  </si>
  <si>
    <t>2114 Αγλαντζιά</t>
  </si>
  <si>
    <t>22330177</t>
  </si>
  <si>
    <t>ΔΗΜΟΤΙΚΟ ΣΧΟΛΕΙΟ ΑΓΛΑΝΤΖΙΑΣ ΣΤ'</t>
  </si>
  <si>
    <t>2103 Αγλαντζιά</t>
  </si>
  <si>
    <t>22338400</t>
  </si>
  <si>
    <t>Τάσου Μάρκου 1</t>
  </si>
  <si>
    <t>2617 Αγροκηπιά</t>
  </si>
  <si>
    <t>22633298</t>
  </si>
  <si>
    <t>ΔΗΜΟΤΙΚΟ ΣΧΟΛΕΙΟ ΑΓΡΟΥ</t>
  </si>
  <si>
    <t>Φώτου Φωτιάδη 4</t>
  </si>
  <si>
    <t>4860 Αγρός</t>
  </si>
  <si>
    <t>25521327</t>
  </si>
  <si>
    <t>7600 Αθηένου</t>
  </si>
  <si>
    <t>Παναγιώτης Παπαμιχαήλ</t>
  </si>
  <si>
    <t>24522322</t>
  </si>
  <si>
    <t>2720 Ακάκι</t>
  </si>
  <si>
    <t>22823895</t>
  </si>
  <si>
    <t>2003 Στρόβολος</t>
  </si>
  <si>
    <t>22378862</t>
  </si>
  <si>
    <t>4640 Ακρωτήρι</t>
  </si>
  <si>
    <t>25952434</t>
  </si>
  <si>
    <t>7572 Αλαµινός</t>
  </si>
  <si>
    <t>24432344</t>
  </si>
  <si>
    <t>Γρηγόρη Αυξεντίου 35</t>
  </si>
  <si>
    <t>2563 Αλάµπρα</t>
  </si>
  <si>
    <t>22521707</t>
  </si>
  <si>
    <t>ΔΗΜΟΤΙΚΟ ΣΧΟΛΕΙΟ ΑΛΕΘΡΙΚΟΥ</t>
  </si>
  <si>
    <t>Σούλα Θεοφάνους</t>
  </si>
  <si>
    <t>Λεωφόρος Γρηγόρη Αυξεντίου 1</t>
  </si>
  <si>
    <t>7570 Αλεθρικό</t>
  </si>
  <si>
    <t>24432788</t>
  </si>
  <si>
    <t>2640 Ανάγεια</t>
  </si>
  <si>
    <t>22621277</t>
  </si>
  <si>
    <t>Γρηγόρη Αυξεντίου 5</t>
  </si>
  <si>
    <t>2641 Αναλιόντας</t>
  </si>
  <si>
    <t>22542618</t>
  </si>
  <si>
    <t>Αρχιεπισκόπου Μακαρίου Γ΄ 25</t>
  </si>
  <si>
    <t>8502 Αναρίτα</t>
  </si>
  <si>
    <t>26422500</t>
  </si>
  <si>
    <t>Δημήτρης Παπαχριστοφόρου</t>
  </si>
  <si>
    <t>7573 Αναφωτίδα</t>
  </si>
  <si>
    <t>24811210</t>
  </si>
  <si>
    <t>Ελευθερίας 37</t>
  </si>
  <si>
    <t>ΔΗΜΟΤΙΚΟ ΣΧΟΛΕΙΟ ΑΝΘΟΥΠΟΛΗΣ (ΚΒ)</t>
  </si>
  <si>
    <t>Μυριάνθη Νικολαΐδου</t>
  </si>
  <si>
    <t>22389409</t>
  </si>
  <si>
    <t xml:space="preserve">Απεσιά (Περιφερειακό Ενιαίο Ολοήμερο)  </t>
  </si>
  <si>
    <t>4541 Απεσιά</t>
  </si>
  <si>
    <t>25542843</t>
  </si>
  <si>
    <t>Τριών Ιεραρχών 8</t>
  </si>
  <si>
    <t>2015 Στρόβολος</t>
  </si>
  <si>
    <t>22424365</t>
  </si>
  <si>
    <t>ΔΗΜΟΤΙΚΟ ΣΧΟΛΕΙΟ ΑΠΟΣΤΟΛΟΥ ΛΟΥΚΑ</t>
  </si>
  <si>
    <t>2051 Στρόβολος</t>
  </si>
  <si>
    <t>ΔΗΜΟΤΙΚΟ ΣΧΟΛΕΙΟ ΑΡΑΔΙΠΠΟΥ Α'</t>
  </si>
  <si>
    <t>Χρίστος Γιώρκας</t>
  </si>
  <si>
    <t>Αρχιεπισκόπου Μακαρίου Γ΄ 32</t>
  </si>
  <si>
    <t>7104 Αραδίππου</t>
  </si>
  <si>
    <t>24533662</t>
  </si>
  <si>
    <t>ΔΗΜΟΤΙΚΟ ΣΧΟΛΕΙΟ ΑΡΑΔΙΠΠΟΥ Β'</t>
  </si>
  <si>
    <t>Γιάννης Φαλάς</t>
  </si>
  <si>
    <t>7103 Αραδίππου</t>
  </si>
  <si>
    <t>24530388</t>
  </si>
  <si>
    <t>25ης Μαρτίου 63</t>
  </si>
  <si>
    <t>24532344</t>
  </si>
  <si>
    <t>Έλλη Τσιαμπάση-Παντελή</t>
  </si>
  <si>
    <t>Οµήρου 171</t>
  </si>
  <si>
    <t>7102 Αραδίππου</t>
  </si>
  <si>
    <t>24533600</t>
  </si>
  <si>
    <t>7100 Αραδίππου</t>
  </si>
  <si>
    <t>24824411</t>
  </si>
  <si>
    <t>ΔΗΜΟΤΙΚΟ ΣΧΟΛΕΙΟ ΑΡΓΑΚΑΣ</t>
  </si>
  <si>
    <t>Αρχιεπισκόπου Μακαρίου Γ΄ 160</t>
  </si>
  <si>
    <t>8873 Αργάκα Πάνω</t>
  </si>
  <si>
    <t>26323277</t>
  </si>
  <si>
    <t>Αγίου Γεωργίου 3</t>
  </si>
  <si>
    <t>2614 Αρεδιού</t>
  </si>
  <si>
    <t>22632020</t>
  </si>
  <si>
    <t>Αγίου Γεννάδιου</t>
  </si>
  <si>
    <t>2054 Στρόβολος</t>
  </si>
  <si>
    <t>22350100</t>
  </si>
  <si>
    <t>ΔΗΜΟΤΙΚΟ ΣΧΟΛΕΙΟ ΑΣΓΑΤΑΣ</t>
  </si>
  <si>
    <t>Πολυτεχνείου 19</t>
  </si>
  <si>
    <t>4502 Ασγάτα</t>
  </si>
  <si>
    <t>25632260</t>
  </si>
  <si>
    <t>Ασίνου (Περιφερειακό)</t>
  </si>
  <si>
    <t>2777 Νικητάρι</t>
  </si>
  <si>
    <t>22874633</t>
  </si>
  <si>
    <t>2722 Αστροµερίτης</t>
  </si>
  <si>
    <t>4645 Ασώµατος</t>
  </si>
  <si>
    <t>25952122</t>
  </si>
  <si>
    <t>ΔΗΜΟΤΙΚΟ ΣΧΟΛΕΙΟ ΑΥΓΟΡΟΥ Α'</t>
  </si>
  <si>
    <t>5510 Αυγόρου</t>
  </si>
  <si>
    <t>23922140</t>
  </si>
  <si>
    <t>ΔΗΜΟΤΙΚΟ ΣΧΟΛΕΙΟ ΑΥΓΟΡΟΥ Β'</t>
  </si>
  <si>
    <t>Μαρία  Αλεξάνδρου</t>
  </si>
  <si>
    <t>Παναγιώτη Βρακά</t>
  </si>
  <si>
    <t>23922030</t>
  </si>
  <si>
    <t>4600 Αυδήµου</t>
  </si>
  <si>
    <t>25221537</t>
  </si>
  <si>
    <t>4542 Αψιού</t>
  </si>
  <si>
    <t>25542220</t>
  </si>
  <si>
    <t>Μαρία Θεοδώρου</t>
  </si>
  <si>
    <t>Παιδείας</t>
  </si>
  <si>
    <t>24645480</t>
  </si>
  <si>
    <t>ΔΗΜΟΤΙΚΟ ΣΧΟΛΕΙΟ ΓΕΡΙΟΥ Α'</t>
  </si>
  <si>
    <t>Λεωφόρος Γερίου 12</t>
  </si>
  <si>
    <t>2200 Γέρι</t>
  </si>
  <si>
    <t>22481977</t>
  </si>
  <si>
    <t>Φώτη Πίττα 5</t>
  </si>
  <si>
    <t>22483920</t>
  </si>
  <si>
    <t>ΔΗΜΟΤΙΚΟ ΣΧΟΛΕΙΟ ΓΕΡΜΑΣΟΓΕΙΑΣ</t>
  </si>
  <si>
    <t>4044 Γερµασόγεια</t>
  </si>
  <si>
    <t>25323079</t>
  </si>
  <si>
    <t>ΔΗΜΟΤΙΚΟ ΣΧΟΛΕΙΟ ΓΕΡΟΣΚΗΠΟΥ Α'</t>
  </si>
  <si>
    <t>Ρηγαίνης</t>
  </si>
  <si>
    <t>8200 Γεροσκήπου</t>
  </si>
  <si>
    <t>26813678</t>
  </si>
  <si>
    <t>ΔΗΜΟΤΙΚΟ ΣΧΟΛΕΙΟ ΓΕΡΟΣΚΗΠΟΥ Β'</t>
  </si>
  <si>
    <t>Αποστόλου Κούρρη 3</t>
  </si>
  <si>
    <t>8201 Γεροσκήπου</t>
  </si>
  <si>
    <t>26961026</t>
  </si>
  <si>
    <t>Γρηγόρη  Αυξεντίου 111</t>
  </si>
  <si>
    <t>8720 Γιόλου</t>
  </si>
  <si>
    <t>26632047</t>
  </si>
  <si>
    <t>Φώτη Πίττα 37</t>
  </si>
  <si>
    <t>2540 Δάλι</t>
  </si>
  <si>
    <t>ΔΗΜΟΤΙΚΟ ΣΧΟΛΕΙΟ ΔΑΛΙΟΥ Β'</t>
  </si>
  <si>
    <t>Αντρούλα Μιχαήλ</t>
  </si>
  <si>
    <t>Ακροπόλεως 23</t>
  </si>
  <si>
    <t>22521429</t>
  </si>
  <si>
    <t>ΔΗΜΟΤΙΚΟ ΣΧΟΛΕΙΟ ΔΑΛΙΟΥ Γ'</t>
  </si>
  <si>
    <t>22467251</t>
  </si>
  <si>
    <t>Γεώργιος Κωνσταντίνου</t>
  </si>
  <si>
    <t>5523 Δάσος Άχνας</t>
  </si>
  <si>
    <t>24721130</t>
  </si>
  <si>
    <t>2025 Στρόβολος</t>
  </si>
  <si>
    <t>Μαρία Ξενοφώντος</t>
  </si>
  <si>
    <t>Ανδρέα Δηµητρίου 76</t>
  </si>
  <si>
    <t>22422360</t>
  </si>
  <si>
    <t>2675 Δένεια</t>
  </si>
  <si>
    <t>22832990</t>
  </si>
  <si>
    <t>23821669</t>
  </si>
  <si>
    <t>ΔΗΜΟΤΙΚΟ ΣΧΟΛΕΙΟ ΔΕΡΥΝΕΙΑΣ Β'</t>
  </si>
  <si>
    <t>Δηµητράκη Χριστοδούλου 20</t>
  </si>
  <si>
    <t>23821535</t>
  </si>
  <si>
    <t>ΔΗΜΟΤΙΚΟ ΣΧΟΛΕΙΟ ΔΕΡΥΝΕΙΑΣ Γ'</t>
  </si>
  <si>
    <t>Σταδίου 35</t>
  </si>
  <si>
    <t>23740747</t>
  </si>
  <si>
    <t>ΔΗΜΟΤΙΚΟ ΣΧΟΛΕΙΟ ΔΕΥΤΕΡΑΣ ΠΑΝΩ</t>
  </si>
  <si>
    <t>Αρχιεπισκόπου Μακαρίου Γ΄ 21</t>
  </si>
  <si>
    <t>2460 Πάνω Δευτερά</t>
  </si>
  <si>
    <t>22621342</t>
  </si>
  <si>
    <t>7020 Δροµολαξιά</t>
  </si>
  <si>
    <t>24422125</t>
  </si>
  <si>
    <t>Λάζαρος Αβραάμ</t>
  </si>
  <si>
    <t>Σταδίου 1</t>
  </si>
  <si>
    <t>24422412</t>
  </si>
  <si>
    <t>6035 Λάρνακα</t>
  </si>
  <si>
    <t>Θαλή Μιλήσιου</t>
  </si>
  <si>
    <t>24620074</t>
  </si>
  <si>
    <t>ΔΗΜΟΤΙΚΟ ΣΧΟΛΕΙΟ ΔΡΟΥΣΕΙΑΣ</t>
  </si>
  <si>
    <t>Λαχής 5</t>
  </si>
  <si>
    <t>26332060</t>
  </si>
  <si>
    <t>Αρχιεπισκόπου Μακαρίου Γ΄ 44</t>
  </si>
  <si>
    <t>2407 Έγκωµη</t>
  </si>
  <si>
    <t>Μερόπη Δημητρίου</t>
  </si>
  <si>
    <t>22590210</t>
  </si>
  <si>
    <t>Βασιλέως Παύλου</t>
  </si>
  <si>
    <t>2412 Έγκωµη</t>
  </si>
  <si>
    <t>22353057</t>
  </si>
  <si>
    <t>Πότι</t>
  </si>
  <si>
    <t>6052 Λάρνακα</t>
  </si>
  <si>
    <t>Ευγενούλα Σιημητρά-Χριστοφή</t>
  </si>
  <si>
    <t>24633809</t>
  </si>
  <si>
    <t>Λεωφόρος Στασίνου 29</t>
  </si>
  <si>
    <t>22754257</t>
  </si>
  <si>
    <t>ΔΗΜΟΤΙΚΟ ΣΧΟΛΕΙΟ ΕΜΠΑΣ</t>
  </si>
  <si>
    <t>Νικολάου Έλληνα 22</t>
  </si>
  <si>
    <t>8250 Έµπα</t>
  </si>
  <si>
    <t>26935329</t>
  </si>
  <si>
    <t>ΔΗΜΟΤΙΚΟ ΣΧΟΛΕΙΟ ΕΠΙΣΚΟΠΗΣ</t>
  </si>
  <si>
    <t>4620 Επισκοπή</t>
  </si>
  <si>
    <t>25932658</t>
  </si>
  <si>
    <t>2643 Εργάτες</t>
  </si>
  <si>
    <t>22621234</t>
  </si>
  <si>
    <t>Ερήμη (ΕΟΣ)</t>
  </si>
  <si>
    <t>Αχιλλέας Ιωάννου</t>
  </si>
  <si>
    <t>Μοδέστου Παντελή 1</t>
  </si>
  <si>
    <t>4630 Ερήµη</t>
  </si>
  <si>
    <t>25932361</t>
  </si>
  <si>
    <t>ΔΗΜΟΤΙΚΟ ΣΧΟΛΕΙΟ ΕΥΡΥΧΟΥ</t>
  </si>
  <si>
    <t>2831 Ευρύχου</t>
  </si>
  <si>
    <t>22932433</t>
  </si>
  <si>
    <t>Πανίκκος Ψύλλος</t>
  </si>
  <si>
    <t>Αχαρνών</t>
  </si>
  <si>
    <t>6036 Λάρνακα</t>
  </si>
  <si>
    <t>24361041</t>
  </si>
  <si>
    <t>ΔΗΜΟΤΙΚΟ ΣΧΟΛΕΙΟ ΖΥΓΙΟΥ</t>
  </si>
  <si>
    <t>Πολύδωρος Μάμα</t>
  </si>
  <si>
    <t>Γεώργιου Γρίβα Διγενή</t>
  </si>
  <si>
    <t>7739 Ζύγι</t>
  </si>
  <si>
    <t>24332030</t>
  </si>
  <si>
    <t>4506 Επταγώνεια</t>
  </si>
  <si>
    <t>25622629</t>
  </si>
  <si>
    <t>ΔΗΜΟΤΙΚΟ ΣΧΟΛΕΙΟ ΙΝΕΙΑΣ</t>
  </si>
  <si>
    <t>Ευαγόρα Παλληκαρίδη 7</t>
  </si>
  <si>
    <t>8704 Ίνεια</t>
  </si>
  <si>
    <t>26332114</t>
  </si>
  <si>
    <t>24819777</t>
  </si>
  <si>
    <t>Αρρεναγωγείου 31</t>
  </si>
  <si>
    <t>22431253</t>
  </si>
  <si>
    <t>22877732</t>
  </si>
  <si>
    <t>ΔΗΜΟΤΙΚΟ ΣΧΟΛΕΙΟ ΚΑΚΟΠΕΤΡΙΑΣ</t>
  </si>
  <si>
    <t>Λεωφόρος Αρχιεπισκόπου Μακαρίου Γ΄</t>
  </si>
  <si>
    <t>2800 Κακοπετριά</t>
  </si>
  <si>
    <t>22922655</t>
  </si>
  <si>
    <t>7733 Καλαβασός</t>
  </si>
  <si>
    <t>24332688</t>
  </si>
  <si>
    <t>Γιαννούλα Γεωργίου - Λιασίδου</t>
  </si>
  <si>
    <t>4566 Καλό Χωριό Λεµεσού</t>
  </si>
  <si>
    <t>25542455</t>
  </si>
  <si>
    <t>Αθανασία Χριστοδούλου</t>
  </si>
  <si>
    <t>7643 Καλό Χωριό Λάρνακας</t>
  </si>
  <si>
    <t>24360800</t>
  </si>
  <si>
    <t>2616 Καλό Χωριό Ορεινής</t>
  </si>
  <si>
    <t>22632688</t>
  </si>
  <si>
    <t>6021 Λάρνακα</t>
  </si>
  <si>
    <t>Ιωνάς Ανδρέου</t>
  </si>
  <si>
    <t>24652971</t>
  </si>
  <si>
    <t>Γιαννάκης Φωτιάδης</t>
  </si>
  <si>
    <t>Χρίστου Καρατζά</t>
  </si>
  <si>
    <t>6042 Λάρνακα</t>
  </si>
  <si>
    <t>24639333</t>
  </si>
  <si>
    <t>2644 Καµπιά</t>
  </si>
  <si>
    <t>22542372</t>
  </si>
  <si>
    <t>ΔΗΜΟΤΙΚΟ ΣΧΟΛΕΙΟ ΚΑΜΠΟΥ</t>
  </si>
  <si>
    <t>22942322</t>
  </si>
  <si>
    <t>Καπέδες (ΕΟΣ)</t>
  </si>
  <si>
    <t>Αρχιεπισκόπου Μακαρίου Γ΄ 10</t>
  </si>
  <si>
    <t>2645 Καπέδες</t>
  </si>
  <si>
    <t>22542227</t>
  </si>
  <si>
    <t>ΔΗΜΟΤΙΚΟ ΣΧΟΛΕΙΟ ΚΑΤΩ ΠΟΛΕΜΙΔΙΩΝ Α'  - ΠΑΝΑΓΙΑΣ ΕΥΑΓΓΕΛΙΣΤΡΙΑΣ</t>
  </si>
  <si>
    <t>Μαρία Σουτζιή</t>
  </si>
  <si>
    <t>Πατριάρχου Φωτίου 25Β</t>
  </si>
  <si>
    <t>ΔΗΜΟΤΙΚΟ ΣΧΟΛΕΙΟ ΚΑΤΩ ΠΟΛΕΜΙΔΙΩΝ Β' - ΑΓΙΟΥ ΓΕΩΡΓΙΟΥ</t>
  </si>
  <si>
    <t>4158 Κάτω Πολεµίδια</t>
  </si>
  <si>
    <t>4154 Κάτω Πολεµίδια</t>
  </si>
  <si>
    <t>Ειρήνη Στυλιανίδου</t>
  </si>
  <si>
    <t>25694216</t>
  </si>
  <si>
    <t>dim-kato-polemidia15-kb-lem@schools.ac.cy</t>
  </si>
  <si>
    <t>ΔΗΜΟΤΙΚΟ ΣΧΟΛΕΙΟ ΚΑΤΩ ΠΟΛΕΜΙΔΙΩΝ ΙΖ΄ - ΜΕΛΙΝΑΣ ΜΕΡΚΟΥΡΗ</t>
  </si>
  <si>
    <t>Μελίνας Μερκούρη 48</t>
  </si>
  <si>
    <t>dim-kato-polemidia17-lem@schools.ac.cy</t>
  </si>
  <si>
    <t>ΔΗΜΟΤΙΚΟ ΣΧΟΛΕΙΟ ΚΑΤΩ ΠΟΛΕΜΙΔΙΩΝ ΚΔ΄ - ΑΠΟΣΤΟΛΟΥ ΒΑΡΝΑΒΑ</t>
  </si>
  <si>
    <t>Μαρία Δημητρίου</t>
  </si>
  <si>
    <t>Μαρίνου Γερουλάνου 1</t>
  </si>
  <si>
    <t>4153 Κάτω Πολεµίδια</t>
  </si>
  <si>
    <t>dim-kato-polemidia24-lem@schools.ac.cy</t>
  </si>
  <si>
    <t>ΔΗΜΟΤΙΚΟ ΣΧΟΛΕΙΟ ΚΑΤΩ ΠΟΛΕΜΙΔΙΩΝ ΚΗ΄ - ΑΡΧΑΓΓΕΛΟΥ ΜΙΧΑΗΛ</t>
  </si>
  <si>
    <t>Γιωργούλα Πατέρα</t>
  </si>
  <si>
    <t>dim-kato-polemidia28-lem@schools.ac.cy</t>
  </si>
  <si>
    <t>Πετρούλα Πέτρου (ΒΔ)</t>
  </si>
  <si>
    <t>7503 Κελλιά</t>
  </si>
  <si>
    <t>24632333</t>
  </si>
  <si>
    <t>ΔΗΜΟΤΙΚΟ ΣΧΟΛΕΙΟ ΚΙΒΙΔΩΝ ΠΑΝΩ</t>
  </si>
  <si>
    <t>4715 Πάνω Κιβίδες</t>
  </si>
  <si>
    <t>25942547</t>
  </si>
  <si>
    <t>8574 Κισσόνεργα</t>
  </si>
  <si>
    <t>26943025</t>
  </si>
  <si>
    <t>7550 Κίτι</t>
  </si>
  <si>
    <t>24422180</t>
  </si>
  <si>
    <t>Αρχιεπισκόπου Μακαρίου Γ΄ 66</t>
  </si>
  <si>
    <t>2600 Κλήρου</t>
  </si>
  <si>
    <t>22632425</t>
  </si>
  <si>
    <t>Αγίου Γεωργίου 1</t>
  </si>
  <si>
    <t>2660 Κοκκινοτριµιθιά</t>
  </si>
  <si>
    <t>22832300</t>
  </si>
  <si>
    <t>22872062</t>
  </si>
  <si>
    <t>ΔΗΜΟΤΙΚΟ ΣΧΟΛΕΙΟ ΚΟΛΟΣΣΙΟΥ Α' - ΑΠΟΣΤΟΛΟΥ ΛΟΥΚΑ</t>
  </si>
  <si>
    <t>Μαρούλα Κώστα</t>
  </si>
  <si>
    <t>4632 Κολόσσι</t>
  </si>
  <si>
    <t>25933066</t>
  </si>
  <si>
    <t>ΔΗΜΟΤΙΚΟ ΣΧΟΛΕΙΟ ΚΟΛΟΣΣΙΟΥ Β' - ΑΠΟΣΤΟΛΟΥ ΑΝΔΡΕΑ ΚΑΙ ΑΓΙΑΣ ΦΩΤΕΙΝΗΣ</t>
  </si>
  <si>
    <t>Ελένη Ιορδάνου-Κούλα</t>
  </si>
  <si>
    <t>Αμμοχώστου 45</t>
  </si>
  <si>
    <t>4636 Κολόσσι</t>
  </si>
  <si>
    <t>25932411</t>
  </si>
  <si>
    <t>ΔΗΜΟΤΙΚΟ ΣΧΟΛΕΙΟ ΚΟΝΙΩΝ</t>
  </si>
  <si>
    <t>8300 Κονιά</t>
  </si>
  <si>
    <t>26936739</t>
  </si>
  <si>
    <t>2836 Κοράκου</t>
  </si>
  <si>
    <t>22932744</t>
  </si>
  <si>
    <t>7640 Κόρνος</t>
  </si>
  <si>
    <t>22533818</t>
  </si>
  <si>
    <t>ΔΗΜΟΤΙΚΟ ΣΧΟΛΕΙΟ ΚΟΥΚΛΙΩΝ</t>
  </si>
  <si>
    <t>26432058</t>
  </si>
  <si>
    <t>Νάσω Χαραλάμπους</t>
  </si>
  <si>
    <t>7735 Κοφίνου</t>
  </si>
  <si>
    <t>24322525</t>
  </si>
  <si>
    <t>4876 Κυπερούντα</t>
  </si>
  <si>
    <t>25532061</t>
  </si>
  <si>
    <t>Τρίτωνος 30</t>
  </si>
  <si>
    <t>22814020</t>
  </si>
  <si>
    <t>2311 Λακατάµεια</t>
  </si>
  <si>
    <t>Σπυρίδωνος Τρικούπη 5</t>
  </si>
  <si>
    <t>22388895</t>
  </si>
  <si>
    <t>Θεράπων Νικολάου</t>
  </si>
  <si>
    <t>Λήδρας</t>
  </si>
  <si>
    <t>2330 Λακατάµεια</t>
  </si>
  <si>
    <t>22323144</t>
  </si>
  <si>
    <t>Γεωργίου Γρίβα Διγενή</t>
  </si>
  <si>
    <t>2310 Λακατάµεια</t>
  </si>
  <si>
    <t>22382380</t>
  </si>
  <si>
    <t>Γιώργος Σιαμπής</t>
  </si>
  <si>
    <t>Αιγαίου</t>
  </si>
  <si>
    <t>2303 Λακατάµεια</t>
  </si>
  <si>
    <t>22370650</t>
  </si>
  <si>
    <t>Γλυφού 32</t>
  </si>
  <si>
    <t>2314 Λακατάµεια</t>
  </si>
  <si>
    <t>22370920</t>
  </si>
  <si>
    <t>2334 Λακατάµεια</t>
  </si>
  <si>
    <t>Μαρία Χατζηπιερή</t>
  </si>
  <si>
    <t>2323 Λακατάµεια</t>
  </si>
  <si>
    <t>22373316</t>
  </si>
  <si>
    <t>ΔΗΜΟΤΙΚΟ ΣΧΟΛΕΙΟ ΛΑΤΣΙΩΝ Α'</t>
  </si>
  <si>
    <t>Ελευθερίας 10</t>
  </si>
  <si>
    <t>2235 Λατσιά</t>
  </si>
  <si>
    <t>22483520</t>
  </si>
  <si>
    <t>Αρχιεπισκόπου Μακαρίου Γ΄ 111</t>
  </si>
  <si>
    <t>2224 Λατσιά</t>
  </si>
  <si>
    <t>22481422</t>
  </si>
  <si>
    <t>ΔΗΜΟΤΙΚΟ ΣΧΟΛΕΙΟ ΛΑΤΣΙΩΝ Γ'</t>
  </si>
  <si>
    <t>Πέτρου Ηλιάδη 12</t>
  </si>
  <si>
    <t>2220 Λατσιά</t>
  </si>
  <si>
    <t>22486030</t>
  </si>
  <si>
    <t>ΔΗΜΟΤΙΚΟ ΣΧΟΛΕΙΟ ΛΑΤΣΙΩΝ Δ'</t>
  </si>
  <si>
    <t>Βασίλειας 22</t>
  </si>
  <si>
    <t>2232 Λατσιά</t>
  </si>
  <si>
    <t>22574722</t>
  </si>
  <si>
    <t xml:space="preserve">Λεμεσός Α΄ </t>
  </si>
  <si>
    <t>ΔΗΜΟΤΙΚΟ ΣΧΟΛΕΙΟ ΛΕΜΕΣΟΥ Α'</t>
  </si>
  <si>
    <t>Βραγαδίνου και Πτολεµαίου 20</t>
  </si>
  <si>
    <t>3041 Λεµεσός</t>
  </si>
  <si>
    <t>dim-lemesos1-lem@schools.ac.cy</t>
  </si>
  <si>
    <t>Γλάδστωνος</t>
  </si>
  <si>
    <t>3032 Λεµεσός</t>
  </si>
  <si>
    <t>Κυριάκος Χαραλάμπους</t>
  </si>
  <si>
    <t>25692530</t>
  </si>
  <si>
    <t>Δηµοσθένη Μιτσή 3</t>
  </si>
  <si>
    <t>3022 Λεµεσός</t>
  </si>
  <si>
    <t>25692540</t>
  </si>
  <si>
    <t>3012 Λεµεσός</t>
  </si>
  <si>
    <t>25692560</t>
  </si>
  <si>
    <t>Γωνία Ανταίου και Τεύκρου</t>
  </si>
  <si>
    <t>3061 Λεµεσός</t>
  </si>
  <si>
    <t>Ανδριάνα Πέτρου</t>
  </si>
  <si>
    <t>25692580</t>
  </si>
  <si>
    <t>Αγίας Σοφίας 78</t>
  </si>
  <si>
    <t>3066 Λεµεσός</t>
  </si>
  <si>
    <t>25692620</t>
  </si>
  <si>
    <t>Ψηλορείτη</t>
  </si>
  <si>
    <t>3048 Λεµεσός</t>
  </si>
  <si>
    <t>25692640</t>
  </si>
  <si>
    <t>Αλέξανδρου Παπάγου</t>
  </si>
  <si>
    <t>3083 Λεµεσός</t>
  </si>
  <si>
    <t>Τασούλα Κημήτρη</t>
  </si>
  <si>
    <t>25692660</t>
  </si>
  <si>
    <t>Γρηγόρη Αυξεντίου 1</t>
  </si>
  <si>
    <t>25694551</t>
  </si>
  <si>
    <t>Βασιλέως Κωνσταντίνου</t>
  </si>
  <si>
    <t>3076 Λεµεσός</t>
  </si>
  <si>
    <t>Λεμεσός ΙΑ΄ (ΚΒ) - Τσίρειο</t>
  </si>
  <si>
    <t>ΔΗΜΟΤΙΚΟ ΣΧΟΛΕΙΟ ΛΕΜΕΣΟΥ ΙΑ' (ΚΒ) - ΤΣΙΡΕΙΟ</t>
  </si>
  <si>
    <t>Μαρία Τράγγολα</t>
  </si>
  <si>
    <t>25692680</t>
  </si>
  <si>
    <t>Αγίου Νεκταρίου</t>
  </si>
  <si>
    <t>3090 Λεµεσός</t>
  </si>
  <si>
    <t>Λεμεσός ΙΒ΄ (ΚΒ) - Λανίτειο</t>
  </si>
  <si>
    <t>ΔΗΜΟΤΙΚΟ ΣΧΟΛΕΙΟ ΛΕΜΕΣΟΥ ΙΒ' (ΚΒ) - ΛΑΝΙΤΕΙΟ</t>
  </si>
  <si>
    <t>25692700</t>
  </si>
  <si>
    <t>Μίλτωνος 18</t>
  </si>
  <si>
    <t>3051 Λεµεσός</t>
  </si>
  <si>
    <t>25692720</t>
  </si>
  <si>
    <t>4003 Λεµεσός</t>
  </si>
  <si>
    <t>25694520</t>
  </si>
  <si>
    <t>Μισιαούλη και Kαβάζογλου</t>
  </si>
  <si>
    <t>25692740</t>
  </si>
  <si>
    <t>Ανθεµίου</t>
  </si>
  <si>
    <t>3115 Λεµεσός</t>
  </si>
  <si>
    <t>25692750</t>
  </si>
  <si>
    <t>Πάρου</t>
  </si>
  <si>
    <t>25692730</t>
  </si>
  <si>
    <t>Θεσπιών</t>
  </si>
  <si>
    <t>3110 Λεµεσός</t>
  </si>
  <si>
    <t>25692760</t>
  </si>
  <si>
    <t>Λεμεσός ΚΑ΄ - Κοντοβάθεια</t>
  </si>
  <si>
    <t>ΔΗΜΟΤΙΚΟ ΣΧΟΛΕΙΟ ΛΕΜΕΣΟΥ ΚΑ' - ΚΟΝΤΟΒΑΘEΙΑ</t>
  </si>
  <si>
    <t>Βαρναβούλα Κασπάρη</t>
  </si>
  <si>
    <t>25694630</t>
  </si>
  <si>
    <t>dim-lemesos21-lem@schools.ac.cy</t>
  </si>
  <si>
    <t>Χριστοφή Εργατούδη 44</t>
  </si>
  <si>
    <t>25692770</t>
  </si>
  <si>
    <t>3055 Λεµεσός</t>
  </si>
  <si>
    <t>25692780</t>
  </si>
  <si>
    <t>Κύπριδος 11</t>
  </si>
  <si>
    <t>25692790</t>
  </si>
  <si>
    <t>ΔΗΜΟΤΙΚΟ ΣΧΟΛΕΙΟ ΛΕΜΕΣΟΥ ΚΖ' - ΤΙΜΙΟΥ ΠΡΟΔΡΟΜΟΥ</t>
  </si>
  <si>
    <t>Κοσµά Αιτωλού</t>
  </si>
  <si>
    <t>4004 Μέσα Γειτονιά</t>
  </si>
  <si>
    <t>25694650</t>
  </si>
  <si>
    <t>Τιµοκρέοντος</t>
  </si>
  <si>
    <t>25692800</t>
  </si>
  <si>
    <t>3100 Λεµεσός</t>
  </si>
  <si>
    <t>25692600</t>
  </si>
  <si>
    <t>ΔΗΜΟΤΙΚΟ ΣΧΟΛΕΙΟ ΛΕΥΚΑΡΩΝ ΠΑΝΩ</t>
  </si>
  <si>
    <t>7700 Πάνω Λεύκαρα</t>
  </si>
  <si>
    <t>24342446</t>
  </si>
  <si>
    <t>7060 Λιβάδια</t>
  </si>
  <si>
    <t>Ανδρέας Χήρας</t>
  </si>
  <si>
    <t>Μεσαορίας</t>
  </si>
  <si>
    <t>24632300</t>
  </si>
  <si>
    <t>25324657</t>
  </si>
  <si>
    <t>ΔΗΜΟΤΙΚΟ ΣΧΟΛΕΙΟ ΛΙΟΠΕΤΡΙΟΥ Α'</t>
  </si>
  <si>
    <t>Ακροπόλεως 36</t>
  </si>
  <si>
    <t>23942167</t>
  </si>
  <si>
    <t>ΔΗΜΟΤΙΚΟ ΣΧΟΛΕΙΟ ΛΙΟΠΕΤΡΙΟΥ Β'</t>
  </si>
  <si>
    <t>Αποστόλου Βαρνάβα 27</t>
  </si>
  <si>
    <t>23942970</t>
  </si>
  <si>
    <t>Ιεροδιακόνου Μελετίου</t>
  </si>
  <si>
    <t>2565 Λυθροδόντας</t>
  </si>
  <si>
    <t>22542080</t>
  </si>
  <si>
    <t>Δοϊράνης 12</t>
  </si>
  <si>
    <t>1070 Λευκωσία</t>
  </si>
  <si>
    <t>22754915</t>
  </si>
  <si>
    <t>Κυριάκος Κυριάκου</t>
  </si>
  <si>
    <t>Θεόδωρου Παπακωνσταντή 2</t>
  </si>
  <si>
    <t>2566 Λύµπια</t>
  </si>
  <si>
    <t>22521867</t>
  </si>
  <si>
    <t>7577 Μαζωτός</t>
  </si>
  <si>
    <t>24432200</t>
  </si>
  <si>
    <t>Κυριάκου Τσιάτσιου 14</t>
  </si>
  <si>
    <t>2568 Μαθιάτης</t>
  </si>
  <si>
    <t>22542756</t>
  </si>
  <si>
    <t>2417 Έγκωµη</t>
  </si>
  <si>
    <t>Γρεβενών</t>
  </si>
  <si>
    <t>2401 Έγκωµη</t>
  </si>
  <si>
    <t>22353674</t>
  </si>
  <si>
    <t>22355997</t>
  </si>
  <si>
    <t>2612 Μαλούντα</t>
  </si>
  <si>
    <t>22632252</t>
  </si>
  <si>
    <t>Φώτη Πίττα 4</t>
  </si>
  <si>
    <t>22832708</t>
  </si>
  <si>
    <t>Κατωκοπιάς 2</t>
  </si>
  <si>
    <t>8504 Μανδριά</t>
  </si>
  <si>
    <t>26422122</t>
  </si>
  <si>
    <t>Μάριος Ελευθερίου</t>
  </si>
  <si>
    <t>7737 Μαρώνι</t>
  </si>
  <si>
    <t>24332150</t>
  </si>
  <si>
    <t>Μιχάλης Μάγος</t>
  </si>
  <si>
    <t>Καντάρας 1</t>
  </si>
  <si>
    <t>7000 Μενεού</t>
  </si>
  <si>
    <t>24422701</t>
  </si>
  <si>
    <t>2728 Μένικο</t>
  </si>
  <si>
    <t>22821193</t>
  </si>
  <si>
    <t>ΔΗΜΟΤΙΚΟ ΣΧΟΛΕΙΟ ΜΕΣΟΓΗΣ</t>
  </si>
  <si>
    <t>Σπύρου Κυπριανού 1</t>
  </si>
  <si>
    <t>8280 Μεσόγη</t>
  </si>
  <si>
    <t>26910784</t>
  </si>
  <si>
    <t>ΔΗΜΟΤΙΚΟ ΣΧΟΛΕΙΟ ΜΙΤΣΕΡΟΥ</t>
  </si>
  <si>
    <t>2622 Μιτσερό</t>
  </si>
  <si>
    <t>22633518</t>
  </si>
  <si>
    <t>1ης Απριλίου</t>
  </si>
  <si>
    <t>7647 Μοσφιλωτή</t>
  </si>
  <si>
    <t>22533822</t>
  </si>
  <si>
    <t>ΔΗΜΟΤΙΚΟ ΣΧΟΛΕΙΟ ΜΟΥΤΤΑΓΙΑΚΑΣ</t>
  </si>
  <si>
    <t>Αρχαγγέλου Μιχαήλ</t>
  </si>
  <si>
    <t>4527 Μουτταγιάκα</t>
  </si>
  <si>
    <t>25323336</t>
  </si>
  <si>
    <t>ΔΗΜΟΤΙΚΟ ΣΧΟΛΕΙΟ ΞΥΛΟΤΥΜBΟΥ Α'</t>
  </si>
  <si>
    <t>Λουκή Ακρίτα 35</t>
  </si>
  <si>
    <t>7510 Ξυλοτύµβου</t>
  </si>
  <si>
    <t>24723730</t>
  </si>
  <si>
    <t>ΔΗΜΟΤΙΚΟ ΣΧΟΛΕΙΟ ΞΥΛΟΤΥΜBΟΥ Β'</t>
  </si>
  <si>
    <t>Παρασκευούλα Στυλιανού-Χατζηαναστάση</t>
  </si>
  <si>
    <t>Αρχιεπισκόπου Μακαρίου Γ΄ 1</t>
  </si>
  <si>
    <t>24723831</t>
  </si>
  <si>
    <t>7520 Ξυλοφάγου</t>
  </si>
  <si>
    <t>24815872</t>
  </si>
  <si>
    <t>Φρίξου Παναγιώτου 45</t>
  </si>
  <si>
    <t>24725334</t>
  </si>
  <si>
    <t>Δημήτρης Καφούρης</t>
  </si>
  <si>
    <t>Αθανασίου Διάκου 6A</t>
  </si>
  <si>
    <t>7530 Ορµίδεια</t>
  </si>
  <si>
    <t>24721680</t>
  </si>
  <si>
    <t>Άννα Ξιουρή</t>
  </si>
  <si>
    <t>Πλαπούτα</t>
  </si>
  <si>
    <t>24721250</t>
  </si>
  <si>
    <t>Κυριακούλα Αρκαλάκη (ΒΔ)</t>
  </si>
  <si>
    <t>Λακάνης 1</t>
  </si>
  <si>
    <t>2779 Ορούντα</t>
  </si>
  <si>
    <t>22821254</t>
  </si>
  <si>
    <t>ΔΗΜΟΤΙΚΟ ΣΧΟΛΕΙΟ ΠΑΛΑΙΟΜΕΤΟΧΟΥ Α'</t>
  </si>
  <si>
    <t>Ελένη Πέτρου-Νεοκλέους</t>
  </si>
  <si>
    <t>Αρχιεπισκόπου Μακαρίου Γ' 9</t>
  </si>
  <si>
    <t>2682 Παλαιοµέτοχο</t>
  </si>
  <si>
    <t>22832450</t>
  </si>
  <si>
    <t>ΔΗΜΟΤΙΚΟ ΣΧΟΛΕΙΟ ΠΑΛΑΙΟΜΕΤΟΧΟΥ Β'</t>
  </si>
  <si>
    <t>22834419</t>
  </si>
  <si>
    <t>2740 Παλαιχώρι Μόρφου</t>
  </si>
  <si>
    <t>22642727</t>
  </si>
  <si>
    <t>25770240</t>
  </si>
  <si>
    <t>Αγίου Ανδρέου 43</t>
  </si>
  <si>
    <t>22431329</t>
  </si>
  <si>
    <t>Ηλία Παπακυριακού 11-13</t>
  </si>
  <si>
    <t>1046 Λευκωσία</t>
  </si>
  <si>
    <t>22431133</t>
  </si>
  <si>
    <t>ΔΗΜΟΤΙΚΟ ΣΧΟΛΕΙΟ ΠΑΛΟΥΡΙΩΤΙΣΣΑΣ Γ'</t>
  </si>
  <si>
    <t>Αγίου Νικολάου 38</t>
  </si>
  <si>
    <t>22437455</t>
  </si>
  <si>
    <t>ΔΗΜΟΤΙΚΟ ΣΧΟΛΕΙΟ ΠΑΝΑΓΙΑΣ</t>
  </si>
  <si>
    <t>Αγίου Γεωργίου 5</t>
  </si>
  <si>
    <t>8640 Παναγιά</t>
  </si>
  <si>
    <t>26722430</t>
  </si>
  <si>
    <t>ΔΗΜΟΤΙΚΟ ΣΧΟΛΕΙΟ ΠΑΝΩ ΠΟΛΕΜΙΔΙΩΝ - ΚΑΡΜΙΩΤΙΣΣΑΣ</t>
  </si>
  <si>
    <t>120ος Δρόµος Καρµιώτισσα</t>
  </si>
  <si>
    <t>25397443</t>
  </si>
  <si>
    <t>ΔΗΜΟΤΙΚΟ ΣΧΟΛΕΙΟ ΠΑΡΑΛΙΜΝΙΟΥ Α'</t>
  </si>
  <si>
    <t>5281 Παραλίµνι</t>
  </si>
  <si>
    <t>23821050</t>
  </si>
  <si>
    <t>ΔΗΜΟΤΙΚΟ ΣΧΟΛΕΙΟ ΠΑΡΑΛΙΜΝΙΟΥ Β'</t>
  </si>
  <si>
    <t>Λεωφόρος Πρωταρά 118</t>
  </si>
  <si>
    <t>5289 Παραλίµνι</t>
  </si>
  <si>
    <t>23821051</t>
  </si>
  <si>
    <t>ΔΗΜΟΤΙΚΟ ΣΧΟΛΕΙΟ ΠΑΡΑΛΙΜΝΙΟΥ Γ'</t>
  </si>
  <si>
    <t>Ελένη Πατσιά-Αντωνάκη</t>
  </si>
  <si>
    <t>Σταδίου 66</t>
  </si>
  <si>
    <t>5280 Παραλίµνι</t>
  </si>
  <si>
    <t>23821112</t>
  </si>
  <si>
    <t>ΔΗΜΟΤΙΚΟ ΣΧΟΛΕΙΟ ΠΑΡΑΛΙΜΝΙΟΥ Δ'</t>
  </si>
  <si>
    <t>Μιχάλης Κεφάλας</t>
  </si>
  <si>
    <t>Άγγελου Σικελιανού 2</t>
  </si>
  <si>
    <t>5282 Παραλίµνι</t>
  </si>
  <si>
    <t>23829089</t>
  </si>
  <si>
    <t>ΔΗΜΟΤΙΚΟ ΣΧΟΛΕΙΟ ΠΑΡΑΜΥΘΑΣ - ΣΠΙΤΑΛΙΟΥ</t>
  </si>
  <si>
    <t>25452226</t>
  </si>
  <si>
    <t>25635488</t>
  </si>
  <si>
    <t>Νεόφυτου Νικολαΐδη 6</t>
  </si>
  <si>
    <t>8011 Πάφος</t>
  </si>
  <si>
    <t>26932235</t>
  </si>
  <si>
    <t>Λεωφόρος Γρίβα Διγενή 1</t>
  </si>
  <si>
    <t>8047 Πάφος</t>
  </si>
  <si>
    <t>26932344</t>
  </si>
  <si>
    <t>Όλγας Ξιναρίδου 3</t>
  </si>
  <si>
    <t>26932244</t>
  </si>
  <si>
    <t>Αδαµάντιου Κοραή 8</t>
  </si>
  <si>
    <t>26932328</t>
  </si>
  <si>
    <t>ΔΗΜΟΤΙΚΟ ΣΧΟΛΕΙΟ ΠΑΦΟΥ Ε' - ΑΓΙΟΥ ΔΗΜΗΤΡΙΟΥ</t>
  </si>
  <si>
    <t>Κιαµήλ Τοζιάν 5</t>
  </si>
  <si>
    <t>26932627</t>
  </si>
  <si>
    <t>Χαράλαμπου Μούσκου</t>
  </si>
  <si>
    <t>26933573</t>
  </si>
  <si>
    <t>Λεωφόρος Αναβαργού 23</t>
  </si>
  <si>
    <t>Καρχηδόνος</t>
  </si>
  <si>
    <t>26910198</t>
  </si>
  <si>
    <t>Νεαπόλεως 109</t>
  </si>
  <si>
    <t>Μεσσηνίας 2Α</t>
  </si>
  <si>
    <t>26222913</t>
  </si>
  <si>
    <t>26910358</t>
  </si>
  <si>
    <t>ΔΗΜΟΤΙΚΟ ΣΧΟΛΕΙΟ ΠΑΦΟΥ ΙΓ'</t>
  </si>
  <si>
    <t>26923730</t>
  </si>
  <si>
    <t>Ικάρου 7</t>
  </si>
  <si>
    <t>26932443</t>
  </si>
  <si>
    <t>ΔΗΜΟΤΙΚΟ ΣΧΟΛΕΙΟ ΠΑΧΝΑΣ</t>
  </si>
  <si>
    <t>4700 Πάχνα</t>
  </si>
  <si>
    <t>25942176</t>
  </si>
  <si>
    <t>Συνεργατισμού 27</t>
  </si>
  <si>
    <t>26621084</t>
  </si>
  <si>
    <t>ΔΗΜΟΤΙΚΟ ΣΧΟΛΕΙΟ ΠΕΛΕΝΔΡΙΟΥ</t>
  </si>
  <si>
    <t>4878 Πελένδρι</t>
  </si>
  <si>
    <t>25552523</t>
  </si>
  <si>
    <t>ΔΗΜΟΤΙΚΟ ΣΧΟΛΕΙΟ ΠΕΝΤΑΚΩΜΟΥ</t>
  </si>
  <si>
    <t>Νεόφυτος Σέας</t>
  </si>
  <si>
    <t>4528 Πεντάκωµο</t>
  </si>
  <si>
    <t>25632422</t>
  </si>
  <si>
    <t>Ελευθερίας 11</t>
  </si>
  <si>
    <t>2572 Πέρα Χωριό Νήσου</t>
  </si>
  <si>
    <t>22521545</t>
  </si>
  <si>
    <t>ΔΗΜΟΤΙΚΟ ΣΧΟΛΕΙΟ ΠΕΡΑ ΧΩΡΙΟΥ ΝΗΣΟΥ Β'</t>
  </si>
  <si>
    <t>22524800</t>
  </si>
  <si>
    <t>Μαρίνα Χριστοφόρου-Γιακουμή</t>
  </si>
  <si>
    <t>Εζεκία Παπαϊώννου 25</t>
  </si>
  <si>
    <t>7560 Περιβόλια</t>
  </si>
  <si>
    <t>24422573</t>
  </si>
  <si>
    <t>ΔΗΜΟΤΙΚΟ ΣΧΟΛΕΙΟ ΠΕΡΙΣΤΕΡΩΝΑΣ</t>
  </si>
  <si>
    <t>Ισαάκ και Σολωμού 5</t>
  </si>
  <si>
    <t>2731 Περιστερώνα</t>
  </si>
  <si>
    <t>22821680</t>
  </si>
  <si>
    <t>2023 Στρόβολος</t>
  </si>
  <si>
    <t>22316010</t>
  </si>
  <si>
    <t>4607 Πισσούρι</t>
  </si>
  <si>
    <t>25221975</t>
  </si>
  <si>
    <t>ΔΗΜΟΤΙΚΟ ΣΧΟΛΕΙΟ ΠΟΛΕΜΙΟΥ</t>
  </si>
  <si>
    <t>Αρχιεπισκόπου Μακαρίου Γ΄ 81</t>
  </si>
  <si>
    <t>8549 Πολέµι</t>
  </si>
  <si>
    <t>26632519</t>
  </si>
  <si>
    <t>ΔΗΜΟΤΙΚΟ ΣΧΟΛΕΙΟ ΠΟΛΗΣ ΧΡΥΣΟΧΟΥΣ</t>
  </si>
  <si>
    <t>Μαρίου 27</t>
  </si>
  <si>
    <t>8820 Πόλη Χρυσοχούς</t>
  </si>
  <si>
    <t>26321335</t>
  </si>
  <si>
    <t>ΔΗΜΟΤΙΚΟ ΣΧΟΛΕΙΟ ΠΟΜΟΥ</t>
  </si>
  <si>
    <t>Ανδρέα Χατζηθεορή 9</t>
  </si>
  <si>
    <t>8870 Ποµός</t>
  </si>
  <si>
    <t>26342073</t>
  </si>
  <si>
    <t>2573 Ποταµιά</t>
  </si>
  <si>
    <t>22521577</t>
  </si>
  <si>
    <t>ΔΗΜΟΤΙΚΟ ΣΧΟΛΕΙΟ ΠΟΤΑΜΟΥ ΓΕΡΜΑΣΟΓΕΙΑΣ Α'</t>
  </si>
  <si>
    <t>Αθηνά Κασιώτου</t>
  </si>
  <si>
    <t>Λαρίσσης 4</t>
  </si>
  <si>
    <t>25323622</t>
  </si>
  <si>
    <t>Διαµέσου 24</t>
  </si>
  <si>
    <t>4043 Ποταµός Γερµασόγειας</t>
  </si>
  <si>
    <t>25315391</t>
  </si>
  <si>
    <t>6013 Λάρνακα</t>
  </si>
  <si>
    <t>24637028</t>
  </si>
  <si>
    <t>Εύη Χριστοδούλου</t>
  </si>
  <si>
    <t>Πανεπιστημίου 4</t>
  </si>
  <si>
    <t>7080 Πύλα</t>
  </si>
  <si>
    <t>24644044</t>
  </si>
  <si>
    <t>Λεωφόρος Σταυροβουνίου 5</t>
  </si>
  <si>
    <t>7648 Πυργά</t>
  </si>
  <si>
    <t>22533513</t>
  </si>
  <si>
    <t>Άννα Βασιλείου-Κουζάρη</t>
  </si>
  <si>
    <t>4529 Πύργος</t>
  </si>
  <si>
    <t>25632166</t>
  </si>
  <si>
    <t>ΔΗΜΟΤΙΚΟ ΣΧΟΛΕΙΟ ΠΥΡΓΟΥ ΚΑΤΩ</t>
  </si>
  <si>
    <t>Νικολάου Παπαγεωργίου 151</t>
  </si>
  <si>
    <t>26522336</t>
  </si>
  <si>
    <t>ΔΗΜΟΤΙΚΟ ΣΧΟΛΕΙΟ ΡΙΖΟΚΑΡΠΑΣΟΥ</t>
  </si>
  <si>
    <t>Αρχιεπισκόπου Μακαρίου Γ΄ 15</t>
  </si>
  <si>
    <t>2574 Σια</t>
  </si>
  <si>
    <t>22533084</t>
  </si>
  <si>
    <t>25934270</t>
  </si>
  <si>
    <t>2035 Στρόβολος</t>
  </si>
  <si>
    <t>22426925</t>
  </si>
  <si>
    <t>ΔΗΜΟΤΙΚΟ ΣΧΟΛΕΙΟ ΣΤΡΟΥΜΠΙΟΥ</t>
  </si>
  <si>
    <t>Διονυσίων 4</t>
  </si>
  <si>
    <t>8550 Στρουµπί</t>
  </si>
  <si>
    <t>26632450</t>
  </si>
  <si>
    <t>ΔΗΜΟΤΙΚΟ ΣΧΟΛΕΙΟ ΣΩΤΗΡΑΣ Α'</t>
  </si>
  <si>
    <t>5390 Σωτήρα</t>
  </si>
  <si>
    <t>23821670</t>
  </si>
  <si>
    <t>ΔΗΜΟΤΙΚΟ ΣΧΟΛΕΙΟ ΣΩΤΗΡΑΣ Β'</t>
  </si>
  <si>
    <t>23824700</t>
  </si>
  <si>
    <t>23828101</t>
  </si>
  <si>
    <t>Νικοδήµου Μυλωνά 34</t>
  </si>
  <si>
    <t>6010 Λάρνακα</t>
  </si>
  <si>
    <t>24652969</t>
  </si>
  <si>
    <t>8577 Τάλα</t>
  </si>
  <si>
    <t>26652336</t>
  </si>
  <si>
    <t>Ταμασός (Περιφερειακό)</t>
  </si>
  <si>
    <t>Λεωφόρος Αρχιεπισκόπου Μακαρίου Γ΄ 49</t>
  </si>
  <si>
    <t>2650 Πέρα Ορεινής</t>
  </si>
  <si>
    <t>22621608</t>
  </si>
  <si>
    <t>Αρχιεπισκόπου Μακαρίου Γ΄36</t>
  </si>
  <si>
    <t>7562 Τερσεφάνου</t>
  </si>
  <si>
    <t>24422088</t>
  </si>
  <si>
    <t>8507 Τίµη</t>
  </si>
  <si>
    <t>26422179</t>
  </si>
  <si>
    <t>Αγίων Κωνσταντίνου και Ελένης 41</t>
  </si>
  <si>
    <t>7740 Τόχνη</t>
  </si>
  <si>
    <t>24332200</t>
  </si>
  <si>
    <t>4651 Τραχώνι</t>
  </si>
  <si>
    <t>8270 Τρεµιθούσα</t>
  </si>
  <si>
    <t>26653250</t>
  </si>
  <si>
    <t xml:space="preserve">Τριμήκληνη (Περιφερειακό Ενιαίο Ολοήμερο) </t>
  </si>
  <si>
    <t>4730 Τριµήκληνη</t>
  </si>
  <si>
    <t>25432657</t>
  </si>
  <si>
    <t>7505 Τρούλλοι</t>
  </si>
  <si>
    <t>24822152</t>
  </si>
  <si>
    <t>Χριστιάνα Φιλιππίδου (ΒΔ)</t>
  </si>
  <si>
    <t>8540 Τσάδα</t>
  </si>
  <si>
    <t>26642009</t>
  </si>
  <si>
    <t>Θεοδόση Πιερίδη 25</t>
  </si>
  <si>
    <t>2480 Τσέρι</t>
  </si>
  <si>
    <t>22380356</t>
  </si>
  <si>
    <t>ΔΗΜΟΤΙΚΟ ΣΧΟΛΕΙΟ ΤΣΕΡΙΟΥ Β'</t>
  </si>
  <si>
    <t>Αναλιόντα 17</t>
  </si>
  <si>
    <t>22382444</t>
  </si>
  <si>
    <t>ΔΗΜΟΤΙΚΟ ΣΧΟΛΕΙΟ ΥΨΩΝΑ Α'</t>
  </si>
  <si>
    <t>Τριών Ιεραρχών 12</t>
  </si>
  <si>
    <t>4187  Ύψωνας</t>
  </si>
  <si>
    <t>ΔΗΜΟΤΙΚΟ ΣΧΟΛΕΙΟ ΥΨΩΝΑ Β'</t>
  </si>
  <si>
    <t>4182  Ύψωνας</t>
  </si>
  <si>
    <t>ΔΗΜΟΤΙΚΟ ΣΧΟΛΕΙΟ ΥΨΩΝΑ Γ'</t>
  </si>
  <si>
    <t>4194  Ύψωνας</t>
  </si>
  <si>
    <t>1011 Λευκωσία</t>
  </si>
  <si>
    <t>ΔΗΜΟΤΙΚΟ ΣΧΟΛΕΙΟ ΦΑΡΜΑΚΑ - ΚΑΜΠΙΟΥ</t>
  </si>
  <si>
    <t>Λεωφόρος Αγίας Ειρήνης</t>
  </si>
  <si>
    <t>2620 Φαρµακάς</t>
  </si>
  <si>
    <t>22642700</t>
  </si>
  <si>
    <t>Πάνου Ιωάννου 44</t>
  </si>
  <si>
    <t>5350 Φρέναρος</t>
  </si>
  <si>
    <t>23821668</t>
  </si>
  <si>
    <t>Θεσσαλίας 36</t>
  </si>
  <si>
    <t>1057 Λευκωσία</t>
  </si>
  <si>
    <t>22753692</t>
  </si>
  <si>
    <t>Λεωφόρος Ελευθερίας 60</t>
  </si>
  <si>
    <t>26273781</t>
  </si>
  <si>
    <t>8260 Λέμπα</t>
  </si>
  <si>
    <t>26271717</t>
  </si>
  <si>
    <t>ΔΗΜΟΤΙΚΟ ΣΧΟΛΕΙΟ ΧΟΙΡΟΚΟΙΤΙΑΣ</t>
  </si>
  <si>
    <t>7741 Χοιροκοιτία</t>
  </si>
  <si>
    <t>24322520</t>
  </si>
  <si>
    <t>Λεωφόρος Θεόδωρου και Γαλάτειας Ζήνωνος 16</t>
  </si>
  <si>
    <t>8526 Χολέτρια</t>
  </si>
  <si>
    <t>26442548</t>
  </si>
  <si>
    <t>Γωνιά Λόρδου Βύρωνος και Σταδίου</t>
  </si>
  <si>
    <t>2058 Στρόβολος</t>
  </si>
  <si>
    <t>22424753</t>
  </si>
  <si>
    <t>Πολυτεχνείου 21</t>
  </si>
  <si>
    <t>7649 Ψευδάς</t>
  </si>
  <si>
    <t>22533444</t>
  </si>
  <si>
    <t>2630 Ψιµολόφου</t>
  </si>
  <si>
    <t>22621241</t>
  </si>
  <si>
    <t>Σχολή Κωφών</t>
  </si>
  <si>
    <t>Ομάδα:</t>
  </si>
  <si>
    <t>Ομάδα 1, 2, ή 3 (1 για 1-25 μαθητές, 2 για 26-50 μαθητές και 4 για περισσότερους από 50 μαθητές)</t>
  </si>
  <si>
    <t>ΟΡΙΑ</t>
  </si>
  <si>
    <t>……………………………………………………………</t>
  </si>
  <si>
    <t>Ζ΄ Σειρά (2-5 Ιουνίου 2015)</t>
  </si>
  <si>
    <t>ΔΗΜΟΤΙΚΟ ΣΧΟΛΕΙΟ ΑΓΙΩΝ ΑΝΑΡΓΥΡΩΝ - «ΜΙΧΑΛΗΣ ΚΑΚΟΓΙΑΝΝΗΣ»</t>
  </si>
  <si>
    <t>Ευανθία Παπαδοπούλου</t>
  </si>
  <si>
    <t>Αγίων Αναργύρων 3</t>
  </si>
  <si>
    <t>4524 Μοναγρούλλι</t>
  </si>
  <si>
    <t>Ευτυχία Θεοχάρους-Πελαβά</t>
  </si>
  <si>
    <t>Καίτη Νεοκλέους - Βασιλείου</t>
  </si>
  <si>
    <t>Ανδρέας Γεωργίου</t>
  </si>
  <si>
    <t>Κενταύρου 23</t>
  </si>
  <si>
    <t>Χριστιάνα Λιασίδου (ΒΔ)</t>
  </si>
  <si>
    <t>Άγιος Ιωάννης Λευκωσίας</t>
  </si>
  <si>
    <t>ΔΗΜΟΤΙΚΟ ΣΧΟΛΕΙΟ ΑΓΙΟΥ ΙΩΑΝΝΗ ΛΕΥΚΩΣΙΑΣ</t>
  </si>
  <si>
    <t>Αρχιεπισκόπου Μακαρίου Γ΄ 11</t>
  </si>
  <si>
    <t>Λουκάς Πραστίτης</t>
  </si>
  <si>
    <t>Άννα Δημητρίου-Λάμπρου</t>
  </si>
  <si>
    <t>Τενέδου 10</t>
  </si>
  <si>
    <t>Χρυστάλλα Κωνσταντίνου</t>
  </si>
  <si>
    <t>ΔΗΜΟΤΙΚΟ ΣΧΟΛΕΙΟ ΑΠΕΣΙΑΣ (ΠΕΡΙΦΕΡΕΙΑΚΟ ΕΝΙΑΙΟ ΟΛΟΗΜΕΡΟ)</t>
  </si>
  <si>
    <t>Ανθή Παπαιωάννου (Δ/λα)</t>
  </si>
  <si>
    <t>Ασίνου 1</t>
  </si>
  <si>
    <t>ΔΗΜΟΤΙΚΟ ΣΧΟΛΕΙΟ ΑΥΔΗΜΟΥ (ΠΕΡΙΦΕΡΕΙΑΚΟ)</t>
  </si>
  <si>
    <t>ΔΗΜΟΤΙΚΟ ΣΧΟΛΕΙΟ ΑΨΙΟΥΣ (ΠΕΡΙΦΕΡΕΙΑΚΟ ΕΝΙΑΙΟ ΟΛΟΗΜΕΡΟ)</t>
  </si>
  <si>
    <t>Παντελής Λουκά</t>
  </si>
  <si>
    <t>ΔΗΜΟΤΙΚΟ ΣΧΟΛΕΙΟ ΓΙΟΛΟΥ (ΠΕΡΙΦΕΡΕΙΑΚΟ ΕΝΙΑΙΟ ΟΛΟΗΜΕΡΟ)</t>
  </si>
  <si>
    <t>ΔΗΜΟΤΙΚΟ ΣΧΟΛΕΙΟ ΔΑΣΟΥΣ ΑΧΝΑΣ - «ΦΩΤΗΣ ΠΙΤΤΑΣ»</t>
  </si>
  <si>
    <t>Δάσος Άχνας - «Φώτης Πίττας»</t>
  </si>
  <si>
    <t>Δόξα Πρωτοπαπά-Αντωνιάδη</t>
  </si>
  <si>
    <t>Αγίου Χαραλάµπους 1</t>
  </si>
  <si>
    <t>Δροσιά (ΚΒ) - «Μιχαλάκης Παρίδης»</t>
  </si>
  <si>
    <t>ΔΗΜΟΤΙΚΟ ΣΧΟΛΕΙΟ ΔΡΟΣΙΑΣ (ΚΒ) - «ΜΙΧΑΛΑΚΗΣ ΠΑΡΙΔΗΣ»</t>
  </si>
  <si>
    <t>ΔΗΜΟΤΙΚΟ ΣΧΟΛΕΙΟ ΚΑΪΜΑΚΛΙΟΥ Γ' (ΚΒ)</t>
  </si>
  <si>
    <t>Αγίου Δηµητρίου 15</t>
  </si>
  <si>
    <t>Κλεονίκη Χαραλάμπους</t>
  </si>
  <si>
    <t>3ος Δρόµος, Αρ. 30</t>
  </si>
  <si>
    <t>ΔΗΜΟΤΙΚΟ ΣΧΟΛΕΙΟ ΚΑΤΩ ΠΟΛΕΜΙΔΙΩΝ ΙΕ΄ (ΚΒ) - ΑΓΙΟΥ ΝΕΟΦΥΤΟΥ</t>
  </si>
  <si>
    <t>Φλαµουδιού 4</t>
  </si>
  <si>
    <t>ΔΗΜΟΤΙΚΟ ΣΧΟΛΕΙΟ ΚΛΗΡΟΥ</t>
  </si>
  <si>
    <t>Θέα Ιακωβίδου-Παπανδρέου</t>
  </si>
  <si>
    <t>Κολόσσι Α΄ - Αποστόλου Λουκά</t>
  </si>
  <si>
    <t>Κολόσσι Β΄ - Αποστόλου Ανδρέα και Αγίας Φωτεινής</t>
  </si>
  <si>
    <t>Μαρία Σκουφάρη-Κώστα</t>
  </si>
  <si>
    <t>Αρχιεπισκόπου Μακαρίου Γ΄ 3</t>
  </si>
  <si>
    <t>Μιχαλάκη Χριστοδούλου 4</t>
  </si>
  <si>
    <t>ΔΗΜΟΤΙΚΟ ΣΧΟΛΕΙΟ ΚΟΦΙΝΟΥ - «ΜΙΧΑΛΟΠΟΥΛΕΙΟ»</t>
  </si>
  <si>
    <t>ΔΗΜΟΤΙΚΟ ΣΧΟΛΕΙΟ ΚΥΠΕΡΟΥΝΤΑΣ (ΠΕΡΙΦΕΡΕΙΑΚΟ ΕΝΙΑΙΟ ΟΛΟΗΜΕΡΟ)</t>
  </si>
  <si>
    <t>Παναγιώτα Χ΄΄Πιέρου</t>
  </si>
  <si>
    <t>Γιαννάκης Βασιλειάδης</t>
  </si>
  <si>
    <t>Αλέξανδρου Παναγούλη 13</t>
  </si>
  <si>
    <t>Φωτεινή Κανέλλου</t>
  </si>
  <si>
    <t>25692510</t>
  </si>
  <si>
    <t>Μισιαούλη και Καβάζογλου 55</t>
  </si>
  <si>
    <t>Γιάννης Κασουλίδης</t>
  </si>
  <si>
    <t>Λεμεσός ΙΘ΄ - Αγίας Φυλάξεως</t>
  </si>
  <si>
    <t>Συνεργατισμού 8</t>
  </si>
  <si>
    <t>4002 Λεμεσός</t>
  </si>
  <si>
    <t>Θεόδωρος Ζουρμπάνος</t>
  </si>
  <si>
    <t>Πέτρος Γεωργιάδης</t>
  </si>
  <si>
    <t>Λυθροδόντας - «Μελέτιον»</t>
  </si>
  <si>
    <t>ΔΗΜΟΤΙΚΟ ΣΧΟΛΕΙΟ ΛΥΘΡΟΔΟΝΤΑ - «ΜΕΛΕΤΕΙΟΝ»</t>
  </si>
  <si>
    <t>Δήμητρα Κκαϊλή-Τσικίνη</t>
  </si>
  <si>
    <t>Παναγίας 86</t>
  </si>
  <si>
    <t>Παναγιάς των Παίδων 54</t>
  </si>
  <si>
    <t>ΔΗΜΟΤΙΚΟ ΣΧΟΛΕΙΟ ΠΑΛΑΙΧΩΡΙΟΥ (ΠΕΡΙΦΕΡΕΙΑΚΟ ΕΝΙΑΙΟ ΟΛΟΗΜΕΡΟ)</t>
  </si>
  <si>
    <t>Μαργαρίτα Χατζηαναστάση</t>
  </si>
  <si>
    <t>Πάφος Ι΄ - «Ευαγόρας Παλληκαρίδης»</t>
  </si>
  <si>
    <t>ΔΗΜΟΤΙΚΟ ΣΧΟΛΕΙΟ ΠΑΦΟΥ Ι' - «ΕΥΑΓΟΡΑΣ ΠΑΛΛΗΚΑΡΙΔΗΣ»</t>
  </si>
  <si>
    <t>ΔΗΜΟΤΙΚΟ ΣΧΟΛΕΙΟ ΠΑΦΟΥ ΙΒ' - «ΠΕΥΚΙΟΣ ΓΕΩΡΓΙΑΔΗΣ»</t>
  </si>
  <si>
    <t>Μαρίνα Γρηγορίου (ΒΔ)</t>
  </si>
  <si>
    <t>Κωνσταντίνος Θεοφιλίδης</t>
  </si>
  <si>
    <t>Σπυρούλα Καρακώστα</t>
  </si>
  <si>
    <t>Ξένια Νικολάου-Χαραλάμπους</t>
  </si>
  <si>
    <t>00905428832647</t>
  </si>
  <si>
    <t>ΔΗΜΟΤΙΚΟ ΣΧΟΛΕΙΟ ΣΟΥΝΙΟΥ - ΖΑΝΑΚΙΑΣ</t>
  </si>
  <si>
    <t>Ευστάθιος Βάσιλας</t>
  </si>
  <si>
    <t>Λεωφόρος Σταυρού 59</t>
  </si>
  <si>
    <t>ΣΧΟΛΗ ΚΩΦΩΝ</t>
  </si>
  <si>
    <t>ΔΗΜΟΤΙΚΟ ΣΧΟΛΕΙΟ ΣΩΤΗΡΑΣ Γ΄ (ΕΝΙΑΙΟ ΟΛΟΗΜΕΡΟ)</t>
  </si>
  <si>
    <t>ΔΗΜΟΤΙΚΟ ΣΧΟΛΕΙΟ ΤΙΜΗΣ (ΠΕΡΙΦΕΡΕΙΑΚΟ)</t>
  </si>
  <si>
    <t>25694840</t>
  </si>
  <si>
    <t>25694851</t>
  </si>
  <si>
    <t>Τσάδα - Κοίλη «Ευαγόρα Παλληκαρίδη» (Περιφερειακό)</t>
  </si>
  <si>
    <t>ΔΗΜΟΤΙΚΟ ΣΧΟΛΕΙΟ ΤΣΑΔΑΣ - ΚΟΙΛΗΣ  «ΕΥΑΓΟΡΑ ΠΑΛΛΗΚΑΡΙΔΗ» (ΠΕΡΙΦΕΡΕΙΑΚΟ)</t>
  </si>
  <si>
    <t>25694930</t>
  </si>
  <si>
    <t>25694940</t>
  </si>
  <si>
    <t>25694960</t>
  </si>
  <si>
    <t>ΔΗΜΟΤΙΚΟ ΣΧΟΛΕΙΟ ΧΛΩΡΑΚΑ - ΛΕΜΠΑΣ - ΑΓΙΟΥ ΣΤΕΦΑΝΟΥ</t>
  </si>
  <si>
    <t>Α΄ Σειρά (11 - 15 Απριλίου 2016)</t>
  </si>
  <si>
    <t>Β΄ Σειρά (18 - 22 Απριλίου 2016)</t>
  </si>
  <si>
    <t>Γ΄ Σειρά (9 - 13 Μαΐου 2016)</t>
  </si>
  <si>
    <t>Δ΄ Σειρά (16 - 20 Μαΐου 2016)</t>
  </si>
  <si>
    <t>Ε΄ Σειρά (23 - 27 Μαΐου 2016)</t>
  </si>
  <si>
    <t>Στ΄ Σειρά (25 - 29 Μαΐου 2016)</t>
  </si>
  <si>
    <t>Μαρωνίτες (21 - 26 Ιουνίου 2016)</t>
  </si>
  <si>
    <t>ΑΓπ</t>
  </si>
  <si>
    <t>Αγε</t>
  </si>
  <si>
    <t>ΚΟΡε</t>
  </si>
  <si>
    <t>ΥΠΑΙΘΡΟΣ</t>
  </si>
  <si>
    <t/>
  </si>
  <si>
    <t xml:space="preserve"> </t>
  </si>
  <si>
    <t>ok</t>
  </si>
  <si>
    <t>ΔΗΜΟΤΙΚΟ ΣΧΟΛΕΙΟ «ΑΓΙΟΙ ΑΝΑΡΓΥΡΟΙ» ΜΟΝΗΣ - ΜΟΝΑΓΡΟΥΛΛΙΟΥ (ΠΕΡΙΦΕΡΕΙΑΚΟ)</t>
  </si>
  <si>
    <t>ΔΗΜΟΤΙΚΟ ΣΧΟΛΕΙΟ «ΙΑΜΑΤΙΚΗ» (ΠΕΡΙΦΕΡΕΙΑΚΟ ΕΝΙΑΙΟ ΟΛΟΗΜΕΡΟ)</t>
  </si>
  <si>
    <t>ΠΟΛΗ</t>
  </si>
  <si>
    <t>ΔΗΜΟΤΙΚΟ ΣΧΟΛΕΙΟ «ΠΕΥΚΙΟΣ ΓΕΩΡΓΙΑΔΗΣ» (ΕΝΙΑΙΟ ΟΛΟΗΜΕΡΟ)</t>
  </si>
  <si>
    <t>ΔΗΜΟΤΙΚΟ ΣΧΟΛΕΙΟ «ΧΑΤΖΗΓΕΩΡΓΑΚΗΣ ΚΟΡΝΕΣΙΟΣ»</t>
  </si>
  <si>
    <t>Κούλα Νικολάου (ΒΔ)</t>
  </si>
  <si>
    <t>5330 Αγία Νάπα</t>
  </si>
  <si>
    <t>Άγιος Αντώνιος (ΔΡΑ.Σ.Ε.)</t>
  </si>
  <si>
    <t>Κυριακή Σαρρή-Δημητρίου</t>
  </si>
  <si>
    <t>Αλεξία Αλεξάνδρου (Δ/λα)</t>
  </si>
  <si>
    <t>dim-ag-ioannis-lef@schools.ac.cy</t>
  </si>
  <si>
    <t>Άγιος Κασσιανός (ΔΡΑ.Σ.Ε.)</t>
  </si>
  <si>
    <t>Άγιος Λάζαρος Β΄ (ΔΡΑ.Σ.Ε.)</t>
  </si>
  <si>
    <t>Πρόδρομος Κυριάκου</t>
  </si>
  <si>
    <t>Ανδρέας Κυριάκου</t>
  </si>
  <si>
    <t>Παναγιώτα Νεοπτολέμου (ΒΔ)</t>
  </si>
  <si>
    <t>Αντώνης Ζαρίντας (Δ/λος)</t>
  </si>
  <si>
    <t>Λουκία Λουκά</t>
  </si>
  <si>
    <t>Ανδρούλα Χριστοδούλου</t>
  </si>
  <si>
    <t>Αραδίππου Ε΄ - Αγίων Αυξεντίου και Ευσταθίου (ΔΡΑ.Σ.Ε.)</t>
  </si>
  <si>
    <t>Αντώνης Χριστοδούλου (ΒΔ)</t>
  </si>
  <si>
    <t>Ιάκωβος Αλεξάνδρου</t>
  </si>
  <si>
    <t>Ανδρέας Ηλιάδης</t>
  </si>
  <si>
    <t>Βασούλα Κούλα</t>
  </si>
  <si>
    <t>Εθνάρχης Μακάριος Γ΄ (ΚΒ) (ΔΡΑ.Σ.Ε.)</t>
  </si>
  <si>
    <t>Ελένειον (ΔΡΑ.Σ.Ε.)</t>
  </si>
  <si>
    <t>Λυγερή Χαραλάμπους</t>
  </si>
  <si>
    <t>Μαρίνα Κόλιαρου (Δ/λα)</t>
  </si>
  <si>
    <t>Καϊμακλί Γ΄ (ΚΒ) (ΔΡΑ.Σ.Ε.)</t>
  </si>
  <si>
    <t>Χριστίνα Χριστοδούλου</t>
  </si>
  <si>
    <t>Λατσιά Β΄ (ΚΒ) (ΔΡΑ.Σ.Ε.)</t>
  </si>
  <si>
    <t>Λεμεσός Δ΄ (ΚΒ) (ΔΡΑ.Σ.Ε.)</t>
  </si>
  <si>
    <t>Λεμεσός Ζ΄ (ΚΒ) - Αποστόλου Ανδρέα (ΔΡΑ.Σ.Ε.)</t>
  </si>
  <si>
    <t>Λεμεσός Η΄ (ΚΒ) - Ομόνοιας (ΔΡΑ.Σ.Ε.)</t>
  </si>
  <si>
    <t>Λεμεσός Ι΄ (ΚΒ) - Χαλκούτσας (ΔΡΑ.Σ.Ε.)</t>
  </si>
  <si>
    <t>Λεμεσός ΙΓ΄ (ΚΒ) - Αγίου Σπυρίδωνα Α΄ (ΔΡΑ.Σ.Ε.)</t>
  </si>
  <si>
    <t>Λεμεσός ΙΗ΄ - Αγίου Αντωνίου (ΔΡΑ.Σ.Ε.)</t>
  </si>
  <si>
    <t>Λεμεσός ΙΣτ΄ - Ζακακίου - Πολύκαρπου Βλάχου</t>
  </si>
  <si>
    <t>ΔΗΜΟΤΙΚΟ ΣΧΟΛΕΙΟ ΛΕΜΕΣΟΥ ΙΣΤ' - ΖΑΚΑΚΙΟΥ - ΠΟΛΥΚΑΡΠΟΥ ΒΛΑΧΟΥ</t>
  </si>
  <si>
    <t>Λεμεσός Στ΄ (ΚΒ) - Αγίου Νικολάου (ΔΡΑ.Σ.Ε.)</t>
  </si>
  <si>
    <t>Λιβάδια (ΚΒ) (ΔΡΑ.Σ.Ε.)</t>
  </si>
  <si>
    <t>Λιοπέτρι Β΄</t>
  </si>
  <si>
    <t>Ηλιάδα Τοφαρίδου</t>
  </si>
  <si>
    <t>Μαρώνι - Ψεματισμένος</t>
  </si>
  <si>
    <t>ΔΗΜΟΤΙΚΟ ΣΧΟΛΕΙΟ ΜΑΡΩΝΙΟΥ - ΨΕΜΑΤΙΣΜΕΝΟΥ</t>
  </si>
  <si>
    <t>Γεωργία Παπαλουκά</t>
  </si>
  <si>
    <t>Μαρία Κάρενου-Χρυσοστόμου</t>
  </si>
  <si>
    <t>Ξυλοφάγου Β΄</t>
  </si>
  <si>
    <t>Χριστάκης Γεωργίου</t>
  </si>
  <si>
    <t>Παλουριώτισσα Α΄ (ΚΒ) (ΔΡΑ.Σ.Ε.)</t>
  </si>
  <si>
    <t>Παλουριώτισσα Β΄ (ΚΒ) (ΔΡΑ.Σ.Ε.)</t>
  </si>
  <si>
    <t>Eλισάβετ Ευστρατίου  (Δ/λα)</t>
  </si>
  <si>
    <t>Πάνω Πολεμίδια - Καρμιώτισσας (ΔΡΑ.Σ.Ε.)</t>
  </si>
  <si>
    <t>Εύα Αναστασίου-Τακούσιη</t>
  </si>
  <si>
    <t>Παραλίμνι Δ΄ (ΔΡΑ.Σ.Ε.)</t>
  </si>
  <si>
    <t>Ιωάννα Αγγελίδου</t>
  </si>
  <si>
    <t>Mυρούλα Παπαγεωργίου - Γεμενάρη</t>
  </si>
  <si>
    <t>Πάφος Γ΄ (ΚΒ) - Αποστόλου Παύλου (ΔΡΑ.Σ.Ε.)</t>
  </si>
  <si>
    <t>Γιαννούλα Ιωαννίδου</t>
  </si>
  <si>
    <t>Πάφος Δ΄ -  Κάτω Περβολιών (ΔΡΑ.Σ.Ε.)</t>
  </si>
  <si>
    <t>Σεραφία Χατζησταύρου</t>
  </si>
  <si>
    <t>Πάφος Ε΄ - Αγίου Δημητρίου  (ΔΡΑ.Σ.Ε.)</t>
  </si>
  <si>
    <t>Χαράλαμπος Αβερκίου</t>
  </si>
  <si>
    <t>Πάφος Ζ΄ - Αγίου Κενδέα (ΔΡΑ.Σ.Ε.)</t>
  </si>
  <si>
    <t>Μαίρη Στυλιανού - Χαραλάμπους</t>
  </si>
  <si>
    <t>Τώνια Ιωαννίδου</t>
  </si>
  <si>
    <t>Μαρία Φιλιππίδου</t>
  </si>
  <si>
    <t>Πάφος Στ΄ - Κάτω Πάφου  (ΔΡΑ.Σ.Ε.)</t>
  </si>
  <si>
    <t>Γεωργία Χατζηαντωνίου</t>
  </si>
  <si>
    <t>Ελένη Κουδελλάρη</t>
  </si>
  <si>
    <t>Πέτρος Ηροδότου</t>
  </si>
  <si>
    <t>Χριστάκης Δημητρίου</t>
  </si>
  <si>
    <t>Ελένη Φιλίππου</t>
  </si>
  <si>
    <t>Έλενα  Θουκυδίδου (Δ/λα)</t>
  </si>
  <si>
    <t>Ροδούλα Νικολάου</t>
  </si>
  <si>
    <t>Ποταμός Γερμασόγειας Α΄ (ΔΡΑ.Σ.Ε.)</t>
  </si>
  <si>
    <t>Πρόδρομος (ΚΒ) (ΔΡΑ.Σ.Ε.)</t>
  </si>
  <si>
    <t>Σάββας Ιωάννου</t>
  </si>
  <si>
    <t>Ανδρέας Κασουλίδης</t>
  </si>
  <si>
    <t>Παρθενόπη Χριστοδουλίδου-Μουσκάτου(ΒΔ)</t>
  </si>
  <si>
    <t>pmaria81@hotmail.com</t>
  </si>
  <si>
    <t>Αλέξανδρος Καλλή</t>
  </si>
  <si>
    <t>Αναστασία Ανδρέου-Αρτέμη</t>
  </si>
  <si>
    <t>Μαριάννα Ανδρέου</t>
  </si>
  <si>
    <t>Αγγελική Τσιανάκκα-Εφραίμ</t>
  </si>
  <si>
    <t>Βαρβάρα Βρυωνίδου  (Δ/λα)</t>
  </si>
  <si>
    <t>Ανδρέας Θεοδώρου</t>
  </si>
  <si>
    <t>Περικτιόνη Χατζηνικολάου</t>
  </si>
  <si>
    <t>Φανερωμένη (ΔΡΑ.Σ.Ε.)</t>
  </si>
  <si>
    <t>Άντρη Θεοδωροπούλου</t>
  </si>
  <si>
    <t>22672868 / 22662868</t>
  </si>
  <si>
    <t>Φαρμακάς - Καμπί</t>
  </si>
  <si>
    <t>Μαρία Γεροκώστα-Λιμνατίτου</t>
  </si>
  <si>
    <t>Χλώρακας - Λέμπα - Αγίου Στεφάνου</t>
  </si>
  <si>
    <t>Μαρία Πετράκη</t>
  </si>
  <si>
    <t xml:space="preserve">Χοιροκοιτία (ΕΟΣ) </t>
  </si>
  <si>
    <t xml:space="preserve">Χολέτρια </t>
  </si>
  <si>
    <t>ΔΗΜΟΤΙΚΟ ΣΧΟΛΕΙΟ ΧΟΛΕΤΡΙΩΝ</t>
  </si>
  <si>
    <t>Φρόσω Ιωακείμ - Αβραάμ (ΒΔ)</t>
  </si>
  <si>
    <r>
      <t xml:space="preserve">Θα αντιγραφεί  ως </t>
    </r>
    <r>
      <rPr>
        <sz val="11"/>
        <color rgb="FFFF0000"/>
        <rFont val="Calibri"/>
        <family val="2"/>
        <charset val="161"/>
        <scheme val="minor"/>
      </rPr>
      <t>paste special / values</t>
    </r>
    <r>
      <rPr>
        <sz val="11"/>
        <color rgb="FF000000"/>
        <rFont val="Calibri"/>
        <family val="2"/>
        <charset val="161"/>
        <scheme val="minor"/>
      </rPr>
      <t xml:space="preserve"> στο excel  ΥΚ/ΠΑΡΑΧΩΡΗΣΗ ΘΕΣΕΩΝ/2017/2017 Πρόδρομος</t>
    </r>
  </si>
  <si>
    <t>Δ/ντής</t>
  </si>
  <si>
    <t>ΤΗΛ.</t>
  </si>
  <si>
    <t>E-mail</t>
  </si>
  <si>
    <t>ΟΛΟΗΜ.</t>
  </si>
  <si>
    <t>Ε΄</t>
  </si>
  <si>
    <t>Σύνολο</t>
  </si>
  <si>
    <t>Θέσεις</t>
  </si>
  <si>
    <t xml:space="preserve">Λευκωσία </t>
  </si>
  <si>
    <t>Αγγλισίδες - Περιφερειακό</t>
  </si>
  <si>
    <t>Λάρνακα Ύπ.</t>
  </si>
  <si>
    <t>Αγγλισίδες, Μενόγεια</t>
  </si>
  <si>
    <t>ΠΡΟΑΙΡΕΤΙΚΟ</t>
  </si>
  <si>
    <t>Λευκωσία Ύπ.</t>
  </si>
  <si>
    <t>Β</t>
  </si>
  <si>
    <t>Αγία Μαρίνα Ξυλιάτου - Περιφερειακό</t>
  </si>
  <si>
    <t>Αγιά Μαρίνα (Ξυλιάτου), Λαγουδερά, Ξυλιάτος, Σαράντι</t>
  </si>
  <si>
    <t>Αγία Μαρίνα Χρυσοχούς - Περιφερειακό</t>
  </si>
  <si>
    <t>Πάφος Ύπ.</t>
  </si>
  <si>
    <t>Αγία Μαρίνα (Χρυσοχούς), Γιαλιά, Νέα Δήμματα</t>
  </si>
  <si>
    <t xml:space="preserve">Παναγιώτα Κοσσιέρη - Κακογιάννη </t>
  </si>
  <si>
    <t>Αμμόχωστος</t>
  </si>
  <si>
    <t>Άγιοι Ανάργυροι - «Μιχάλης Κακογιάννης» (ΔΡΑ.Σ.Ε.)</t>
  </si>
  <si>
    <t xml:space="preserve">Λάρνακα </t>
  </si>
  <si>
    <t>Άγιοι Ανάργυροι Μονή-Μοναγρούλλι  (Περιφερειακό)</t>
  </si>
  <si>
    <t>Λεμεσός Ύπ.</t>
  </si>
  <si>
    <t>Μονή, Μοναγρούλλι</t>
  </si>
  <si>
    <t>25305018-25305019</t>
  </si>
  <si>
    <t>Ζαχαρίας Φουκαρίδης (Δ/λος)</t>
  </si>
  <si>
    <t>Άγιος Γεώργιος - Βρυσούλες - Αχερίτου - Περιφερειακό</t>
  </si>
  <si>
    <t>Αχερίτου, Βρυσούλες, Στροβίλια</t>
  </si>
  <si>
    <t>31 Ιουλίου - 7 Αυγούστου 2016</t>
  </si>
  <si>
    <t>22316439-22316445</t>
  </si>
  <si>
    <t>22776530-22878455</t>
  </si>
  <si>
    <t>Άγιος Λάζαρος Α΄ - Χριστόφορου Χριστοφίδη</t>
  </si>
  <si>
    <t>ΔΗΜΟΤΙΚΟ ΣΧΟΛΕΙΟ ΑΓΙΟΥ ΛΑΖΑΡΟΥ Α' - ΧΡΙΣΤΟΦΟΡΟΥ ΧΡΙΣΤΟΦΙΔΗ</t>
  </si>
  <si>
    <t>Άγιος Μάρωνας - Περιφερειακό</t>
  </si>
  <si>
    <t>Μέρος Δήμου Λακατάμειας, Περιοχές Μείζονος Λευκωσίας</t>
  </si>
  <si>
    <t>Αγρός - Περιφερειακό</t>
  </si>
  <si>
    <t>Αγρός, Άγιος Θεόδωρος (Λεμεσού), Άγιος Ιωάννης (Λεμεσού), Μύλος Κάτω, Πολύστυπος</t>
  </si>
  <si>
    <t>Αλεθρικό - Περιφερειακό</t>
  </si>
  <si>
    <t>Αλεθρικό, Κιβισίλι, Κλαυδιά</t>
  </si>
  <si>
    <t>Μαριάννα Φωκαΐδου (ΒΔ)</t>
  </si>
  <si>
    <t>Ανθούπολη (ΚΒ) - Περιφερειακό</t>
  </si>
  <si>
    <t>Συνοικισμός Ανθούπολης, Μέρος Δήμου Λακατάμειας</t>
  </si>
  <si>
    <t>Απεσιά, Κορφή</t>
  </si>
  <si>
    <t>ΕΝΙΑΙΟ</t>
  </si>
  <si>
    <t>Κωνσταντίνος Παπαθεοδουλου</t>
  </si>
  <si>
    <t>22456940-22456941</t>
  </si>
  <si>
    <t>Αραδίππου Β΄ - Περιφερειακό</t>
  </si>
  <si>
    <t>Μέρος Δήμου Αραδίππου (Εκπαιδευτική Περιφέρεια Αραδίππου Β΄), Αβδελλερό</t>
  </si>
  <si>
    <t>Αργάκα - Περιφερειακό</t>
  </si>
  <si>
    <t>Αργάκα Κάτω, Αργάκα Πάνω</t>
  </si>
  <si>
    <t>Ασγάτα - Περιφερειακό</t>
  </si>
  <si>
    <t>Ασγάτα, Βάσα (Κελλακίου), Πλατιές Μεταλλεία, Σανίδα</t>
  </si>
  <si>
    <t>Νικητάρι, Αγία Ειρήνη (Λευκωσίας), Άγιος Γεώργιος (Καυκάλλου), Βυζακιά, Καννάβια, Κουτραφάς Κάτω, Ποτάμι</t>
  </si>
  <si>
    <t>22821144-22822304</t>
  </si>
  <si>
    <t>Αυδήμου - Περιφερειακό</t>
  </si>
  <si>
    <t>Αυδήμου, Άγιος Θωμάς, Αλέκτορα, Ανώγυρα, Παραμάλι, Πλατανίστεια, Πραστιό (Αυδήμου)</t>
  </si>
  <si>
    <t>Αψιού (ΕΟΣ) - Περιφερειακό</t>
  </si>
  <si>
    <t>Αψιού, Γεράσα, Μαθικολώνη</t>
  </si>
  <si>
    <t>Γερμασόγεια - Περιφερειακό</t>
  </si>
  <si>
    <t>Μέρος Δήμου Γερμασόγειας (Ενορία Αγίας Παρασκευής), Ακρούντα, Φοινικάρια</t>
  </si>
  <si>
    <t>Γεροσκήπου Α΄ - Περιφερειακό</t>
  </si>
  <si>
    <t>Μέρος Δήμου Γεροσκήπου (Εκπαιδευτική Περιφέρεια Γεροσκήπου Α΄), Αγία Βαρβάρα (Πάφου), Αγία Μαρινούδα, Αχέλεια, Κολώνη</t>
  </si>
  <si>
    <t>Γεροσκήπου Β΄ - Περιφερειακό</t>
  </si>
  <si>
    <t>Μέρος Δήμου Γεροσκήπου (Εκπαιδευτική Περιφέρεια Γεροσκήπου Β΄), Αγία Βαρβάρα (Πάφου), Αγία Μαρινούδα, Αχέλεια, Κολώνη</t>
  </si>
  <si>
    <t>Γιόλου (ΕΟΣ) - Περιφερειακό (ΔΡΑ.Σ.Ε.)</t>
  </si>
  <si>
    <t>Γιόλου, Μηλιού</t>
  </si>
  <si>
    <t xml:space="preserve">Ρεβέκκα Πολυβίου </t>
  </si>
  <si>
    <t>Βασιλική Αλεξάνδρου-Λεωνίδου</t>
  </si>
  <si>
    <t>22521450-22870625</t>
  </si>
  <si>
    <t>Δευτερά Πάνω - Περιφερειακό</t>
  </si>
  <si>
    <t>Δευτερά Πάνω, Δευτερά Κάτω</t>
  </si>
  <si>
    <t>Χαράλαμπος Λευτέρη</t>
  </si>
  <si>
    <t>Δρούσεια - Περιφερειακό</t>
  </si>
  <si>
    <t>Δρούσεια, Κρίτου Τέρα, Τέρα</t>
  </si>
  <si>
    <t>Δέσποινα Ελευθερίυ-Αντωνίου</t>
  </si>
  <si>
    <t>Επισκοπή - Περιφερειακό</t>
  </si>
  <si>
    <t>Επισκοπή (Λεμεσού), Καντού, Σωτήρα (Λεμεσού)</t>
  </si>
  <si>
    <t>ΔΗΜΟΤΙΚΟ ΣΧΟΛΕΙΟ ΕΡΗΜΗΣ (ΕΝΙΑΙΟ ΟΛΟΗΜΕΡΟ)</t>
  </si>
  <si>
    <t>Ευρύχου - Περιφερειακό</t>
  </si>
  <si>
    <t>Ευρύχου, Άγιος Δημήτριος, Άγιος Θεόδωρος (Σολέας), Γερακιές, Καλοπαναγιώτης, Καμινάρια, Κατύδατα, Λεμίθου, Ληνού, Μουτουλλάς, Μυλικούρι, Οίκος, Παλαιόμυλος, Σκουριώτισσα, Τεμβριά, Τρεις Ελιές, Φλάσου</t>
  </si>
  <si>
    <t>Ζύγι (ΕΟΣ) - Περιφερειακό</t>
  </si>
  <si>
    <t>Ζύγι, Βασιλικό, Μαρί</t>
  </si>
  <si>
    <t>Ιαματική  (ΕΟΣ) - Περιφερειακό</t>
  </si>
  <si>
    <t>Επταγώνεια, Ακαπνού, Αρακαπάς, Διερώνα, Κελλάκι, Κλωνάρι, Μελίνη, Οδού, Πραστιό (Κελλακίου), Προφήτης Ηλίας, Συκόπετρα</t>
  </si>
  <si>
    <t>Ίνεια - Περιφερειακό</t>
  </si>
  <si>
    <t>Ίνεια, Αρόδες Κάτω, Αρόδες Πάνω</t>
  </si>
  <si>
    <t>Κακοπετριά - Περιφερειακό</t>
  </si>
  <si>
    <t>Κακοπετριά, Γαλάτα, Καλιάνια, Κούρδαλι, Πεδουλάς, Πρόδρομος, Σιναόρος, Σπήλια</t>
  </si>
  <si>
    <t>Καλό Χωριό - Περιφερειακό</t>
  </si>
  <si>
    <t>ΔΗΜΟΤΙΚΟ ΣΧΟΛΕΙΟ ΚΑΛΟΥ ΧΩΡΙΟΥ</t>
  </si>
  <si>
    <t>Καλό Χωριό (Λεμεσού), Άγιος Κωνσταντίνος, Άγιος Παύλος, Ζωοπηγή, Λουβαράς</t>
  </si>
  <si>
    <t>Καλό Χωριό</t>
  </si>
  <si>
    <t>Κάμπος</t>
  </si>
  <si>
    <t>Κάμπος, Τσακίστρα</t>
  </si>
  <si>
    <t>Σοφία Χριστοφή (ΔΣ)</t>
  </si>
  <si>
    <t>2569417025694172</t>
  </si>
  <si>
    <t>Ελενίτσα Τσιάκκα-Ηρακλέους</t>
  </si>
  <si>
    <t>25694190-25694192</t>
  </si>
  <si>
    <t>25694230-25694232</t>
  </si>
  <si>
    <t>25694250-25694252</t>
  </si>
  <si>
    <t>25694270-25694272</t>
  </si>
  <si>
    <t>Κιβίδες Πάνω - Περιφερειακό</t>
  </si>
  <si>
    <t>Κιβίδες Πάνω, Κιβίδες Κάτω, Άγιος Θεράπων, Άγιος Νικόλαος (Πάφου),  Βουνί, Κέδαρες, Κισσούσα, Μαλιά, Μούσερε, Όμοδος, Ποταμιού, Πραιτώρι, Φιλούσα (Κελοκεδάρων)</t>
  </si>
  <si>
    <t>Κισσόνεργα - Περιφερειακό</t>
  </si>
  <si>
    <t>ΔΗΜΟΤΙΚΟ ΣΧΟΛΕΙΟ ΚΙΣΣΟΝΕΡΓΑΣ - ΧΡΙΣΤΟΥ ΚΚΕΛΗ</t>
  </si>
  <si>
    <t>Κισσόνεργα, Ακουρσός</t>
  </si>
  <si>
    <t>Κλήρου - Περιφερειακό</t>
  </si>
  <si>
    <t>Κλήρου, Γούρρη, Λαζανιάς, Φικάρδου</t>
  </si>
  <si>
    <t>Μέρος Κοκκινοτριμιθιάς (Εκπαιδευτική Περιφέρεια Κοκκινοτριμιθιάς Α΄)</t>
  </si>
  <si>
    <t>Μέρος Κοκκινοτριμιθιάς (Εκπαιδευτική Περιφέρεια Κοκκινοτριμιθιάς Β΄)</t>
  </si>
  <si>
    <t>Μαρία Κλεάνθους</t>
  </si>
  <si>
    <t>Κονιά - Περιφερειακό</t>
  </si>
  <si>
    <t>Κονιά, Άρμου, Επισκοπή (Πάφου), Μαραθούντα</t>
  </si>
  <si>
    <t>Κούκλια - Περιφερειακό</t>
  </si>
  <si>
    <t>Κούκλια, Αρχιμανδρίτα, Νικόκλεια, Χα Ποτάμι</t>
  </si>
  <si>
    <t>Κοφίνου - «Μιχαλοπούλειο»</t>
  </si>
  <si>
    <t>Αντρούλα Πέτρου-Φούσια</t>
  </si>
  <si>
    <t>Κυπερούντα (ΕΟΣ) - Περιφερειακό</t>
  </si>
  <si>
    <t>Κυπερούντα, Αγρίδια, Δύμες, Χανδριά</t>
  </si>
  <si>
    <t>Ελένη Χατζηττοφή-Σέα</t>
  </si>
  <si>
    <t>Γιώργος Ιεροδιακόνου</t>
  </si>
  <si>
    <t>Απόστολος Αποστολίδης</t>
  </si>
  <si>
    <t>22720470-22720471</t>
  </si>
  <si>
    <t>Λατσιά Α΄</t>
  </si>
  <si>
    <t>Λατσιά Γ΄</t>
  </si>
  <si>
    <t>Λατσιά Δ΄</t>
  </si>
  <si>
    <t>Λεμεσός</t>
  </si>
  <si>
    <t>3047 Λεμεσός</t>
  </si>
  <si>
    <t>Έφη Μηλιώτου</t>
  </si>
  <si>
    <t>Λεμεσός ΚΓ΄  - Αγίου Σπυρίδωνα Β΄  (ΔΡΑ.Σ.Ε.)</t>
  </si>
  <si>
    <t>Λεμεσός ΚΖ΄ - Τιμίου Προδρόμου - Περιφερειακό</t>
  </si>
  <si>
    <t>Μέρος Δήμου Μέσα Γειτονιάς (Εκπαιδευτική Περιφέρεια ΚΖ' Λεμεσού), Φασούλα (Λεμεσού)</t>
  </si>
  <si>
    <t>Λεύκαρα Πάνω - Περιφερειακό</t>
  </si>
  <si>
    <t>Λεύκαρα Πάνω, Λεύκαρα Κάτω, Βαβατσινιά, Βάβλα, Κάτω Δρυς, Λάγεια, Σκαρίνου</t>
  </si>
  <si>
    <t>Λιοπέτρι Α΄</t>
  </si>
  <si>
    <t>Μαριάννα Καραμάνου</t>
  </si>
  <si>
    <t>22350290</t>
  </si>
  <si>
    <t>2402 Έγκωμη</t>
  </si>
  <si>
    <t>Αλεξία Τσιάππου(Δ/λα)</t>
  </si>
  <si>
    <t>Μαρώνι, Ψεματισμένος</t>
  </si>
  <si>
    <t>Μεσόγη - Περιφερειακό</t>
  </si>
  <si>
    <t>Μεσόγη, Μέσα Χωριό</t>
  </si>
  <si>
    <t>Μιτσερό - Περιφερειακό</t>
  </si>
  <si>
    <t>Μιτσερό, Αληθινού, Άλωνα, Λιβάδια (Λευκωσίας), Πλατανιστάσα</t>
  </si>
  <si>
    <t>Μρία Χρυσοχού</t>
  </si>
  <si>
    <t>Μουτταγιάκα - Περιφερειακό</t>
  </si>
  <si>
    <t>Μουτταγιάκα, Αρμενοχώρι</t>
  </si>
  <si>
    <t>Μέρος Ξυλοτύμβου (Εκπαιδευτική Περιφέρεια Ξυλοτύμβου Α΄)</t>
  </si>
  <si>
    <t>Μέρος Ξυλοτύμβου (Εκπαιδευτική Περιφέρεια Ξυλοτύμβου Β΄)</t>
  </si>
  <si>
    <t>Ξυλοφάγου Α΄</t>
  </si>
  <si>
    <t>Μέρος Ξυλοφάγου (Εκπαιδευτική Περιφέρεια Ξυλοφάγου Α΄)</t>
  </si>
  <si>
    <t>Μέρος Ξυλοφάγου (Εκπαιδευτική Περιφέρεια Ξυλοφάγου Β΄)</t>
  </si>
  <si>
    <t>Χρυσταλλένη Ιωάννου</t>
  </si>
  <si>
    <t>Μέρος Παλαιομετόχου (Εκπαιδευτική Περιφέρεια Παλαιομετόχου Α΄)</t>
  </si>
  <si>
    <t>Μέρος Παλαιομετόχου (Εκπαιδευτική Περιφέρεια Παλαιομετόχου Β΄)</t>
  </si>
  <si>
    <t>Παλαιχώρι (ΕΟΣ) - Περιφερειακό</t>
  </si>
  <si>
    <t>Παλαιχώρι (Μόρφου), Παλαιχώρι (Ορεινής), Απλίκι, Ασκάς, Φτερικούδι</t>
  </si>
  <si>
    <t>Σούλα Παντέλα</t>
  </si>
  <si>
    <t>Παναγιά - Περιφερειακό</t>
  </si>
  <si>
    <t>Παναγιά, Άγιος Φώτιος, Αμπελίτης, Ασπρογιά, Βρέτσια, Γαλαταριά, Κοιλίνεια, Πενταλιά, Στατός</t>
  </si>
  <si>
    <t>Πολεμίδια Πάνω, Άλασσα, Λόφου</t>
  </si>
  <si>
    <t>Παραμύθα - Σπιτάλι - Περιφερειακό</t>
  </si>
  <si>
    <t>Παραμύθα, Σπιτάλι</t>
  </si>
  <si>
    <t>Παρεκκλησιά (ΔΡΑ.Σ.Ε.)</t>
  </si>
  <si>
    <t xml:space="preserve">Πάφος </t>
  </si>
  <si>
    <t>26938417-26811767</t>
  </si>
  <si>
    <t>14 Αυγούστου - 21 Αυγούστου 2016</t>
  </si>
  <si>
    <t>Μαρία Λουκα?δου</t>
  </si>
  <si>
    <t>26947214-26941274</t>
  </si>
  <si>
    <t>Παναγιώτα Αντωνίου</t>
  </si>
  <si>
    <t>Πάφος ΙΒ΄- "Πεύκιος Γεωργιάδης" - Περιφερειακό</t>
  </si>
  <si>
    <t>Μέρος Δήμου Πάφου (Εκπαιδευτική Περιφέρεια Πάφου ΙΒ΄- Πεύκιος Γεωργιάδης), Άγιος Γεώργιος (Πάφου), Κιδάσι, Μαμώνια, Φασούλα (Πάφου)</t>
  </si>
  <si>
    <t>Πάχνα - Περιφερειακό</t>
  </si>
  <si>
    <t>Πάχνα, Άρσος (Λεμεσού), Βάσα (Κοιλανίου), Δωρά</t>
  </si>
  <si>
    <t>Πελένδρι (ΕΟΣ) - Περιφερειακό</t>
  </si>
  <si>
    <t>Πελένδρι, Ποταμίτισσα</t>
  </si>
  <si>
    <t>Περιστερώνα - Περιφερειακό</t>
  </si>
  <si>
    <t>Περιστερώνα (Λευκωσίας), Κάτω Μονή</t>
  </si>
  <si>
    <t>Πεύκιος Γεωργιάδης (ΕΟΣ)</t>
  </si>
  <si>
    <t>22871503-22871504</t>
  </si>
  <si>
    <t>Πολέμι - Περιφερειακό</t>
  </si>
  <si>
    <t>Πολέμι, Άγιος Δημητριανός, Δρυνιά, Κάθικας, Κανναβιού, Κρίτου Μαρόττου, Λάσα, Λεμώνα, Λετύμβου, Μηλιά (Πάφου), Χούλου, Ψάθι</t>
  </si>
  <si>
    <t>Πόλη Χρυσοχούς - Περιφερειακό (ΔΡΑ.Σ.Ε.)</t>
  </si>
  <si>
    <t>Πόλη Χρυσοχούς, Ακουρδάλεια Κάτω, Ακουρδάλεια Πάνω, Ανδρολίκου, Γουδί, Κυνούσα, Λατσί, Λυσός, Μακούντα, Μελάδεια, Νέο Χωρίο (Πάφου), Πελαθούσα, Περιστερώνα (Πάφου), Προδρόμι, Σαραμά, Σκούλλη, Στενή, Φιλούσα (Χρυσοχούς), Χόλη, Χρυσοχού</t>
  </si>
  <si>
    <t>7 Αυγούστου - 14 Αυγούστου 2016</t>
  </si>
  <si>
    <t>Πομός - Περιφερειακό</t>
  </si>
  <si>
    <t>Πομός, Παχύαμμος</t>
  </si>
  <si>
    <t>Πύργος Κάτω - Περιφερειακό</t>
  </si>
  <si>
    <t>Πύργος Κάτω (Τηλλυρίας), Πύργος Πάνω (Τηλλυρίας), Μανσούρα, Μοσφίλι, Πιγένια</t>
  </si>
  <si>
    <t>Ριζοκάρπασο - Περιφερειακό</t>
  </si>
  <si>
    <t>Κατεχόμενα</t>
  </si>
  <si>
    <t>Ριζοκάρπασο, Αγία Τριάδα</t>
  </si>
  <si>
    <t>Κατερίνα Κτίστη (Δ/λα)</t>
  </si>
  <si>
    <t>Στρουμπί - Περιφερειακό</t>
  </si>
  <si>
    <t>Στρουμπί, Θελέτρα</t>
  </si>
  <si>
    <t>Ελένη Θεοδώρου  (Δ/λα)</t>
  </si>
  <si>
    <t>21 Αυγούστου - 27 Αυγούστου 2016</t>
  </si>
  <si>
    <t>Λευκωσία</t>
  </si>
  <si>
    <t>Σωτήρα Γ΄ (ΕΟΣ)</t>
  </si>
  <si>
    <t>Πέρα (Ορεινής), Επισκοπειό, Πολιτικό</t>
  </si>
  <si>
    <t>Τίμη - Περιφερειακό</t>
  </si>
  <si>
    <t>Τίμη, Αγία Μαρίνα (Κελοκεδάρων), Αμαργέτη, Αξύλου, Ελεδιό, Νατά</t>
  </si>
  <si>
    <t>Άσσια Θεοδούλου - Βασιλεία</t>
  </si>
  <si>
    <t>Χριστίνα Θεοδούλου</t>
  </si>
  <si>
    <t>Μέρος Τραχωνίου (Εκπαιδευτική Περιφέρεια Τραχωνίου Α΄)</t>
  </si>
  <si>
    <t>Μέρος Τραχωνίου (Εκπαιδευτική Περιφέρεια Τραχωνίου Β΄)</t>
  </si>
  <si>
    <t>Μαρία Ξάνθου</t>
  </si>
  <si>
    <t>Τριμήκληνη, Άγιος Γεώργιος (Λεμεσού), Άγιος Μάμας, Αμίαντος, Δωρός, Καπηλειό, Κοιλάνι, Κουκά, Λάνεια, Λιμνάτης, Μονάγρι, Μονιάτης, Πέρα Πεδί, Σαϊττάς, Σιλίκου, Φοινί</t>
  </si>
  <si>
    <t>Τσάδα, Καλλέπεια, Κοίλη, Κούρτακα, Λεμώνα, Λετύμβου, Χούλου</t>
  </si>
  <si>
    <t>Τσέρι Β΄ - Περιφερειακό</t>
  </si>
  <si>
    <t>Μέρος Τσερίου (Εκπαιδευτική Περιφέρεια Τσερίου Β΄), Κοτσιάτης, Μαργί</t>
  </si>
  <si>
    <t>Ύψωνας Β΄ (ΔΡΑ.Σ.Ε.)</t>
  </si>
  <si>
    <t>Θέμις Γιαννάκη-Ιωαννίδου</t>
  </si>
  <si>
    <t>22672868-22662868</t>
  </si>
  <si>
    <t>Φαρμακάς - Καμπί - Περιφερειακό</t>
  </si>
  <si>
    <t>Φαρμακάς, Καμπί</t>
  </si>
  <si>
    <t>Χατζηγεωργάκης Κορνέσιος</t>
  </si>
  <si>
    <t>Χλώρακας - Αγίου Νικολάου (ΔΡΑ.Σ.Ε.)</t>
  </si>
  <si>
    <t>Μέρος Χλώρακα (Εκπαιδευτική Περιφέρεια Χλώρακα-Αγίου Νικολάου)</t>
  </si>
  <si>
    <t>Γιαννάκης Χαραλάμπους</t>
  </si>
  <si>
    <t>Χλώρακας - Λέμπα - Αγίου Στεφάνου - Περιφερειακό</t>
  </si>
  <si>
    <t>Μέρος Χλώρακα (Εκπαιδευτική Περιφέρεια Χλώρακα-Λέμπας-Αγίου Στεφάνου), Λέμπα</t>
  </si>
  <si>
    <t xml:space="preserve">Νίκη Τοουλιά - Σαββίδου </t>
  </si>
  <si>
    <t>Χοιροκοιτία (ΕΟΣ) - Περιφερειακό</t>
  </si>
  <si>
    <t>Χοιροκοιτία, Άγιοι Βαβατσινιάς, Ορά</t>
  </si>
  <si>
    <t>Χολέτρια - Περιφερειακό</t>
  </si>
  <si>
    <t>Χολέτρια, Άγιος Ιωάννης (Πάφου), Αρμίνου, Κελοκέδαρα, Μέσανα, Πραστιό (Κελοκεδάρων), Σαλαμιού, Σταυροκόννου, Τραχυπέδουλα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</si>
</sst>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5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4"/>
      <color rgb="FFFFFF00"/>
      <name val="Calibri"/>
      <family val="2"/>
      <charset val="161"/>
      <scheme val="minor"/>
    </font>
    <font>
      <b/>
      <sz val="12"/>
      <color rgb="FFFFFF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8"/>
      <color theme="1"/>
      <name val="Verdana"/>
      <family val="2"/>
    </font>
    <font>
      <sz val="8"/>
      <name val="Arial"/>
      <family val="2"/>
      <charset val="161"/>
    </font>
    <font>
      <b/>
      <sz val="12"/>
      <name val="Arial"/>
      <family val="2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8"/>
      <color indexed="9"/>
      <name val="Verdana"/>
      <family val="2"/>
      <charset val="161"/>
    </font>
    <font>
      <sz val="10"/>
      <name val="Arial"/>
      <family val="2"/>
      <charset val="161"/>
    </font>
    <font>
      <sz val="10"/>
      <color rgb="FF006600"/>
      <name val="Arial"/>
      <family val="2"/>
      <charset val="161"/>
    </font>
    <font>
      <b/>
      <sz val="10"/>
      <name val="Arial"/>
      <family val="2"/>
      <charset val="161"/>
    </font>
    <font>
      <sz val="11"/>
      <color theme="10"/>
      <name val="Calibri"/>
      <family val="2"/>
      <scheme val="minor"/>
    </font>
    <font>
      <sz val="10"/>
      <name val="MS Sans Serif"/>
      <family val="2"/>
      <charset val="161"/>
    </font>
    <font>
      <u/>
      <sz val="10"/>
      <color indexed="12"/>
      <name val="Arial"/>
      <family val="2"/>
      <charset val="161"/>
    </font>
    <font>
      <sz val="10"/>
      <name val="MS Sans Serif"/>
      <family val="2"/>
      <charset val="161"/>
    </font>
    <font>
      <sz val="9"/>
      <color indexed="81"/>
      <name val="Tahoma"/>
      <family val="2"/>
      <charset val="16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u/>
      <sz val="10"/>
      <color theme="1"/>
      <name val="Calibri"/>
      <family val="2"/>
      <charset val="161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2"/>
      <color theme="0"/>
      <name val="Calibri"/>
      <family val="2"/>
      <charset val="161"/>
      <scheme val="minor"/>
    </font>
    <font>
      <sz val="11"/>
      <color rgb="FFFFC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9"/>
      <color indexed="81"/>
      <name val="Tahoma"/>
      <family val="2"/>
      <charset val="161"/>
    </font>
    <font>
      <sz val="9"/>
      <color rgb="FFFFC000"/>
      <name val="Calibri"/>
      <family val="2"/>
      <scheme val="minor"/>
    </font>
    <font>
      <b/>
      <sz val="11"/>
      <color rgb="FFFFC000"/>
      <name val="Arial"/>
      <family val="2"/>
      <charset val="161"/>
    </font>
    <font>
      <b/>
      <sz val="12"/>
      <color rgb="FFFFC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indexed="81"/>
      <name val="Tahoma"/>
      <family val="2"/>
      <charset val="161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  <charset val="161"/>
    </font>
    <font>
      <sz val="12"/>
      <name val="Calibri"/>
      <family val="2"/>
      <charset val="161"/>
    </font>
    <font>
      <sz val="11"/>
      <color indexed="8"/>
      <name val="Calibri"/>
      <family val="2"/>
      <charset val="161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92">
    <xf numFmtId="0" fontId="0" fillId="0" borderId="0"/>
    <xf numFmtId="0" fontId="11" fillId="0" borderId="0" applyNumberFormat="0" applyFill="0" applyBorder="0" applyAlignment="0" applyProtection="0"/>
    <xf numFmtId="0" fontId="21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2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26" applyNumberFormat="0" applyAlignment="0" applyProtection="0"/>
    <xf numFmtId="0" fontId="70" fillId="26" borderId="27" applyNumberFormat="0" applyAlignment="0" applyProtection="0"/>
    <xf numFmtId="0" fontId="71" fillId="26" borderId="26" applyNumberFormat="0" applyAlignment="0" applyProtection="0"/>
    <xf numFmtId="0" fontId="72" fillId="0" borderId="28" applyNumberFormat="0" applyFill="0" applyAlignment="0" applyProtection="0"/>
    <xf numFmtId="0" fontId="73" fillId="27" borderId="29" applyNumberFormat="0" applyAlignment="0" applyProtection="0"/>
    <xf numFmtId="0" fontId="6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3" fillId="0" borderId="31" applyNumberFormat="0" applyFill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75" fillId="5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28" borderId="30" applyNumberFormat="0" applyFont="0" applyAlignment="0" applyProtection="0"/>
    <xf numFmtId="0" fontId="3" fillId="0" borderId="0"/>
    <xf numFmtId="0" fontId="3" fillId="28" borderId="30" applyNumberFormat="0" applyFont="0" applyAlignment="0" applyProtection="0"/>
    <xf numFmtId="0" fontId="25" fillId="0" borderId="0"/>
    <xf numFmtId="0" fontId="3" fillId="0" borderId="0"/>
    <xf numFmtId="0" fontId="3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2" fillId="28" borderId="30" applyNumberFormat="0" applyFont="0" applyAlignment="0" applyProtection="0"/>
    <xf numFmtId="0" fontId="2" fillId="0" borderId="0"/>
    <xf numFmtId="0" fontId="38" fillId="0" borderId="0"/>
    <xf numFmtId="0" fontId="11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80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80" fillId="28" borderId="30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25" fillId="0" borderId="0"/>
    <xf numFmtId="0" fontId="29" fillId="0" borderId="0"/>
    <xf numFmtId="0" fontId="29" fillId="0" borderId="0"/>
    <xf numFmtId="0" fontId="1" fillId="0" borderId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28" borderId="30" applyNumberFormat="0" applyFont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28" borderId="30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1" fillId="28" borderId="30" applyNumberFormat="0" applyFont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84">
    <xf numFmtId="0" fontId="0" fillId="0" borderId="0" xfId="0"/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shrinkToFit="1"/>
    </xf>
    <xf numFmtId="0" fontId="12" fillId="0" borderId="0" xfId="0" applyFont="1" applyProtection="1"/>
    <xf numFmtId="0" fontId="12" fillId="0" borderId="0" xfId="0" applyFont="1" applyFill="1" applyAlignment="1" applyProtection="1"/>
    <xf numFmtId="0" fontId="13" fillId="4" borderId="0" xfId="0" applyFont="1" applyFill="1" applyAlignment="1" applyProtection="1"/>
    <xf numFmtId="0" fontId="14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/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49" fontId="12" fillId="0" borderId="0" xfId="0" applyNumberFormat="1" applyFont="1" applyFill="1" applyProtection="1"/>
    <xf numFmtId="0" fontId="16" fillId="0" borderId="0" xfId="0" applyFont="1" applyFill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/>
    </xf>
    <xf numFmtId="0" fontId="15" fillId="6" borderId="4" xfId="0" applyFont="1" applyFill="1" applyBorder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Protection="1"/>
    <xf numFmtId="49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2" fillId="7" borderId="2" xfId="2" applyFont="1" applyFill="1" applyBorder="1" applyAlignment="1" applyProtection="1">
      <alignment horizontal="left" vertical="center" wrapText="1"/>
    </xf>
    <xf numFmtId="0" fontId="22" fillId="7" borderId="2" xfId="2" applyFont="1" applyFill="1" applyBorder="1" applyAlignment="1" applyProtection="1">
      <alignment horizontal="center" vertical="center" wrapText="1"/>
    </xf>
    <xf numFmtId="1" fontId="23" fillId="8" borderId="2" xfId="2" applyNumberFormat="1" applyFont="1" applyFill="1" applyBorder="1" applyAlignment="1" applyProtection="1">
      <alignment horizontal="right" vertical="center" textRotation="90" wrapText="1"/>
    </xf>
    <xf numFmtId="1" fontId="22" fillId="9" borderId="12" xfId="2" applyNumberFormat="1" applyFont="1" applyFill="1" applyBorder="1" applyAlignment="1" applyProtection="1">
      <alignment horizontal="center" vertical="center" textRotation="90" wrapText="1"/>
    </xf>
    <xf numFmtId="1" fontId="23" fillId="8" borderId="2" xfId="2" applyNumberFormat="1" applyFont="1" applyFill="1" applyBorder="1" applyAlignment="1" applyProtection="1">
      <alignment horizontal="center" vertical="center" textRotation="90" wrapText="1"/>
    </xf>
    <xf numFmtId="1" fontId="22" fillId="9" borderId="2" xfId="2" applyNumberFormat="1" applyFont="1" applyFill="1" applyBorder="1" applyAlignment="1" applyProtection="1">
      <alignment horizontal="center" vertical="center" textRotation="90" wrapText="1"/>
    </xf>
    <xf numFmtId="0" fontId="19" fillId="2" borderId="12" xfId="0" applyFont="1" applyFill="1" applyBorder="1" applyAlignment="1" applyProtection="1">
      <alignment horizontal="left" vertical="center" textRotation="90"/>
    </xf>
    <xf numFmtId="0" fontId="19" fillId="2" borderId="12" xfId="0" applyFont="1" applyFill="1" applyBorder="1" applyAlignment="1" applyProtection="1">
      <alignment horizontal="center" vertical="center" textRotation="90"/>
    </xf>
    <xf numFmtId="0" fontId="19" fillId="5" borderId="12" xfId="0" applyFont="1" applyFill="1" applyBorder="1" applyAlignment="1" applyProtection="1">
      <alignment vertical="center" textRotation="90" wrapText="1"/>
    </xf>
    <xf numFmtId="1" fontId="22" fillId="10" borderId="12" xfId="2" applyNumberFormat="1" applyFont="1" applyFill="1" applyBorder="1" applyAlignment="1" applyProtection="1">
      <alignment horizontal="center" vertical="center" textRotation="90" wrapText="1"/>
    </xf>
    <xf numFmtId="49" fontId="19" fillId="0" borderId="2" xfId="0" applyNumberFormat="1" applyFont="1" applyFill="1" applyBorder="1" applyAlignment="1" applyProtection="1">
      <alignment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1" fontId="22" fillId="6" borderId="12" xfId="2" applyNumberFormat="1" applyFont="1" applyFill="1" applyBorder="1" applyAlignment="1" applyProtection="1">
      <alignment horizontal="center" vertical="center" textRotation="90" wrapText="1"/>
    </xf>
    <xf numFmtId="0" fontId="19" fillId="0" borderId="2" xfId="0" applyFont="1" applyFill="1" applyBorder="1" applyAlignment="1" applyProtection="1">
      <alignment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4" fillId="11" borderId="13" xfId="0" applyFont="1" applyFill="1" applyBorder="1" applyAlignment="1" applyProtection="1">
      <alignment horizontal="center" vertical="center"/>
    </xf>
    <xf numFmtId="0" fontId="24" fillId="11" borderId="13" xfId="0" applyFont="1" applyFill="1" applyBorder="1" applyAlignment="1" applyProtection="1">
      <alignment horizontal="center" vertical="center" wrapText="1"/>
    </xf>
    <xf numFmtId="0" fontId="12" fillId="15" borderId="0" xfId="0" applyFont="1" applyFill="1" applyProtection="1"/>
    <xf numFmtId="0" fontId="12" fillId="16" borderId="0" xfId="0" applyFont="1" applyFill="1" applyProtection="1"/>
    <xf numFmtId="0" fontId="12" fillId="2" borderId="0" xfId="0" applyFont="1" applyFill="1" applyProtection="1"/>
    <xf numFmtId="0" fontId="12" fillId="14" borderId="0" xfId="0" applyFont="1" applyFill="1" applyProtection="1"/>
    <xf numFmtId="0" fontId="12" fillId="13" borderId="0" xfId="0" applyFont="1" applyFill="1" applyProtection="1"/>
    <xf numFmtId="0" fontId="12" fillId="5" borderId="0" xfId="0" applyFont="1" applyFill="1" applyProtection="1"/>
    <xf numFmtId="0" fontId="12" fillId="3" borderId="0" xfId="0" applyFont="1" applyFill="1" applyProtection="1"/>
    <xf numFmtId="0" fontId="0" fillId="12" borderId="0" xfId="0" applyFill="1" applyProtection="1"/>
    <xf numFmtId="0" fontId="9" fillId="12" borderId="0" xfId="0" applyFont="1" applyFill="1" applyAlignment="1" applyProtection="1">
      <alignment vertical="center" wrapText="1"/>
    </xf>
    <xf numFmtId="0" fontId="6" fillId="12" borderId="0" xfId="0" applyFont="1" applyFill="1" applyAlignment="1" applyProtection="1">
      <alignment vertical="center"/>
    </xf>
    <xf numFmtId="0" fontId="0" fillId="12" borderId="0" xfId="0" applyFont="1" applyFill="1" applyProtection="1"/>
    <xf numFmtId="0" fontId="0" fillId="12" borderId="0" xfId="0" applyFont="1" applyFill="1" applyAlignment="1" applyProtection="1">
      <alignment horizontal="right" vertical="center"/>
    </xf>
    <xf numFmtId="0" fontId="35" fillId="12" borderId="0" xfId="0" applyFont="1" applyFill="1" applyAlignment="1" applyProtection="1">
      <alignment horizontal="left" vertical="center"/>
    </xf>
    <xf numFmtId="0" fontId="36" fillId="12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Protection="1"/>
    <xf numFmtId="0" fontId="39" fillId="17" borderId="21" xfId="14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41" fillId="12" borderId="0" xfId="0" applyFont="1" applyFill="1" applyAlignment="1" applyProtection="1">
      <alignment horizontal="left" vertical="center"/>
    </xf>
    <xf numFmtId="0" fontId="43" fillId="12" borderId="0" xfId="0" applyFont="1" applyFill="1" applyAlignment="1" applyProtection="1">
      <alignment vertical="center"/>
    </xf>
    <xf numFmtId="0" fontId="33" fillId="12" borderId="0" xfId="0" applyFont="1" applyFill="1" applyProtection="1"/>
    <xf numFmtId="0" fontId="0" fillId="0" borderId="0" xfId="0" applyProtection="1"/>
    <xf numFmtId="0" fontId="36" fillId="0" borderId="0" xfId="0" applyFont="1" applyProtection="1"/>
    <xf numFmtId="0" fontId="36" fillId="12" borderId="0" xfId="0" applyFont="1" applyFill="1" applyProtection="1"/>
    <xf numFmtId="0" fontId="7" fillId="12" borderId="0" xfId="0" applyFont="1" applyFill="1" applyAlignment="1" applyProtection="1">
      <alignment vertical="center"/>
    </xf>
    <xf numFmtId="0" fontId="9" fillId="12" borderId="0" xfId="0" applyFont="1" applyFill="1" applyAlignment="1" applyProtection="1">
      <alignment horizontal="right" vertical="center"/>
    </xf>
    <xf numFmtId="0" fontId="45" fillId="12" borderId="0" xfId="0" applyFont="1" applyFill="1" applyAlignment="1" applyProtection="1">
      <alignment horizontal="left" vertical="center"/>
    </xf>
    <xf numFmtId="0" fontId="47" fillId="19" borderId="0" xfId="0" applyFont="1" applyFill="1" applyProtection="1"/>
    <xf numFmtId="0" fontId="0" fillId="19" borderId="0" xfId="0" applyFill="1" applyProtection="1"/>
    <xf numFmtId="0" fontId="48" fillId="19" borderId="0" xfId="0" applyFont="1" applyFill="1" applyProtection="1"/>
    <xf numFmtId="0" fontId="36" fillId="19" borderId="0" xfId="0" applyFont="1" applyFill="1" applyProtection="1"/>
    <xf numFmtId="0" fontId="0" fillId="19" borderId="0" xfId="0" applyFont="1" applyFill="1" applyProtection="1"/>
    <xf numFmtId="0" fontId="47" fillId="5" borderId="0" xfId="0" applyFont="1" applyFill="1" applyProtection="1"/>
    <xf numFmtId="0" fontId="48" fillId="5" borderId="0" xfId="0" applyFont="1" applyFill="1" applyProtection="1"/>
    <xf numFmtId="0" fontId="49" fillId="5" borderId="0" xfId="0" applyFont="1" applyFill="1" applyAlignment="1" applyProtection="1">
      <alignment vertical="center"/>
    </xf>
    <xf numFmtId="0" fontId="48" fillId="5" borderId="0" xfId="0" applyFont="1" applyFill="1" applyAlignment="1" applyProtection="1">
      <alignment horizontal="left" vertical="center"/>
    </xf>
    <xf numFmtId="0" fontId="50" fillId="5" borderId="0" xfId="0" applyFont="1" applyFill="1" applyAlignment="1" applyProtection="1">
      <alignment vertical="center"/>
    </xf>
    <xf numFmtId="0" fontId="51" fillId="5" borderId="0" xfId="0" applyFont="1" applyFill="1" applyAlignment="1" applyProtection="1"/>
    <xf numFmtId="0" fontId="47" fillId="5" borderId="0" xfId="0" applyFont="1" applyFill="1" applyAlignment="1" applyProtection="1">
      <alignment vertical="center" wrapText="1"/>
    </xf>
    <xf numFmtId="0" fontId="0" fillId="5" borderId="0" xfId="0" applyFont="1" applyFill="1" applyAlignment="1" applyProtection="1">
      <alignment horizontal="left" vertical="center"/>
    </xf>
    <xf numFmtId="0" fontId="0" fillId="5" borderId="0" xfId="0" applyFill="1" applyProtection="1"/>
    <xf numFmtId="0" fontId="34" fillId="5" borderId="0" xfId="0" applyFont="1" applyFill="1" applyAlignment="1" applyProtection="1">
      <alignment vertical="center" wrapText="1"/>
    </xf>
    <xf numFmtId="0" fontId="52" fillId="5" borderId="0" xfId="0" applyFont="1" applyFill="1" applyProtection="1"/>
    <xf numFmtId="0" fontId="33" fillId="3" borderId="2" xfId="0" applyFont="1" applyFill="1" applyBorder="1" applyAlignment="1" applyProtection="1">
      <alignment horizontal="center" vertical="center"/>
    </xf>
    <xf numFmtId="0" fontId="0" fillId="12" borderId="0" xfId="0" applyFont="1" applyFill="1" applyAlignment="1" applyProtection="1">
      <alignment horizontal="left" vertical="center"/>
    </xf>
    <xf numFmtId="0" fontId="33" fillId="12" borderId="0" xfId="0" applyFont="1" applyFill="1" applyAlignment="1" applyProtection="1">
      <alignment horizontal="right" vertical="center" shrinkToFit="1"/>
    </xf>
    <xf numFmtId="0" fontId="8" fillId="12" borderId="0" xfId="0" applyFont="1" applyFill="1" applyAlignment="1" applyProtection="1">
      <alignment horizontal="right" vertical="center"/>
    </xf>
    <xf numFmtId="0" fontId="33" fillId="0" borderId="0" xfId="0" applyFont="1" applyFill="1" applyProtection="1"/>
    <xf numFmtId="0" fontId="0" fillId="0" borderId="0" xfId="0" applyAlignment="1">
      <alignment horizontal="center" vertical="center"/>
    </xf>
    <xf numFmtId="0" fontId="6" fillId="18" borderId="19" xfId="0" applyFont="1" applyFill="1" applyBorder="1" applyAlignment="1" applyProtection="1">
      <alignment horizontal="center" vertical="center" wrapText="1"/>
    </xf>
    <xf numFmtId="0" fontId="6" fillId="18" borderId="3" xfId="0" applyFont="1" applyFill="1" applyBorder="1" applyAlignment="1" applyProtection="1">
      <alignment horizontal="center" vertical="center" wrapText="1"/>
    </xf>
    <xf numFmtId="0" fontId="6" fillId="18" borderId="20" xfId="0" applyFont="1" applyFill="1" applyBorder="1" applyAlignment="1" applyProtection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</xf>
    <xf numFmtId="0" fontId="6" fillId="18" borderId="4" xfId="0" applyFont="1" applyFill="1" applyBorder="1" applyAlignment="1" applyProtection="1">
      <alignment horizontal="center" vertical="center" wrapText="1"/>
    </xf>
    <xf numFmtId="0" fontId="0" fillId="0" borderId="0" xfId="0"/>
    <xf numFmtId="0" fontId="53" fillId="0" borderId="2" xfId="0" applyFont="1" applyBorder="1" applyAlignment="1">
      <alignment horizontal="center" vertical="center"/>
    </xf>
    <xf numFmtId="0" fontId="53" fillId="0" borderId="2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 shrinkToFit="1"/>
    </xf>
    <xf numFmtId="0" fontId="54" fillId="0" borderId="8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center" vertical="center" shrinkToFit="1"/>
    </xf>
    <xf numFmtId="0" fontId="54" fillId="12" borderId="2" xfId="0" applyFont="1" applyFill="1" applyBorder="1" applyAlignment="1" applyProtection="1">
      <alignment horizontal="center" vertical="center" wrapText="1"/>
    </xf>
    <xf numFmtId="0" fontId="54" fillId="12" borderId="2" xfId="0" applyFont="1" applyFill="1" applyBorder="1" applyAlignment="1" applyProtection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2" xfId="0" applyFont="1" applyBorder="1" applyAlignment="1">
      <alignment horizontal="center" vertical="center" wrapText="1"/>
    </xf>
    <xf numFmtId="0" fontId="0" fillId="12" borderId="0" xfId="0" applyFont="1" applyFill="1" applyAlignment="1" applyProtection="1">
      <alignment vertical="center"/>
    </xf>
    <xf numFmtId="0" fontId="0" fillId="12" borderId="0" xfId="0" applyFill="1" applyAlignment="1" applyProtection="1">
      <alignment horizontal="left"/>
      <protection locked="0"/>
    </xf>
    <xf numFmtId="0" fontId="0" fillId="21" borderId="2" xfId="0" applyFill="1" applyBorder="1" applyAlignment="1" applyProtection="1">
      <alignment horizontal="center" vertical="center"/>
    </xf>
    <xf numFmtId="0" fontId="55" fillId="21" borderId="21" xfId="0" applyFont="1" applyFill="1" applyBorder="1" applyAlignment="1">
      <alignment horizontal="center" vertical="center"/>
    </xf>
    <xf numFmtId="0" fontId="6" fillId="18" borderId="21" xfId="0" applyFont="1" applyFill="1" applyBorder="1" applyAlignment="1" applyProtection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left" vertical="center" wrapText="1"/>
    </xf>
    <xf numFmtId="0" fontId="54" fillId="0" borderId="8" xfId="0" applyFont="1" applyFill="1" applyBorder="1" applyAlignment="1">
      <alignment horizontal="center" vertical="center" shrinkToFit="1"/>
    </xf>
    <xf numFmtId="0" fontId="54" fillId="0" borderId="8" xfId="0" applyFont="1" applyFill="1" applyBorder="1" applyAlignment="1" applyProtection="1">
      <alignment horizontal="center" vertical="center" wrapText="1"/>
    </xf>
    <xf numFmtId="0" fontId="54" fillId="0" borderId="8" xfId="0" applyFont="1" applyFill="1" applyBorder="1" applyAlignment="1" applyProtection="1">
      <alignment horizontal="left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 applyProtection="1">
      <alignment horizontal="center" vertical="center" wrapText="1"/>
    </xf>
    <xf numFmtId="0" fontId="54" fillId="0" borderId="2" xfId="0" applyFont="1" applyFill="1" applyBorder="1" applyAlignment="1" applyProtection="1">
      <alignment horizontal="left" vertical="center" wrapText="1"/>
    </xf>
    <xf numFmtId="0" fontId="57" fillId="5" borderId="0" xfId="0" applyFont="1" applyFill="1" applyProtection="1"/>
    <xf numFmtId="0" fontId="58" fillId="5" borderId="0" xfId="0" applyFont="1" applyFill="1" applyAlignment="1" applyProtection="1">
      <alignment vertical="center"/>
    </xf>
    <xf numFmtId="0" fontId="59" fillId="5" borderId="0" xfId="0" applyFont="1" applyFill="1" applyAlignment="1" applyProtection="1"/>
    <xf numFmtId="0" fontId="52" fillId="5" borderId="0" xfId="0" applyFont="1" applyFill="1" applyAlignment="1" applyProtection="1">
      <alignment horizontal="right" vertical="center"/>
    </xf>
    <xf numFmtId="0" fontId="52" fillId="5" borderId="0" xfId="0" applyFont="1" applyFill="1" applyAlignment="1" applyProtection="1">
      <alignment vertical="center"/>
    </xf>
    <xf numFmtId="0" fontId="52" fillId="5" borderId="0" xfId="0" applyFont="1" applyFill="1" applyAlignment="1" applyProtection="1">
      <alignment vertical="center" wrapText="1"/>
    </xf>
    <xf numFmtId="0" fontId="52" fillId="5" borderId="0" xfId="0" applyFont="1" applyFill="1" applyAlignment="1" applyProtection="1">
      <alignment horizontal="left" vertical="center"/>
    </xf>
    <xf numFmtId="0" fontId="52" fillId="19" borderId="0" xfId="0" applyFont="1" applyFill="1" applyProtection="1"/>
    <xf numFmtId="0" fontId="4" fillId="0" borderId="0" xfId="64"/>
    <xf numFmtId="0" fontId="54" fillId="0" borderId="0" xfId="64" applyFont="1" applyBorder="1" applyAlignment="1">
      <alignment vertical="center"/>
    </xf>
    <xf numFmtId="164" fontId="54" fillId="0" borderId="0" xfId="64" applyNumberFormat="1" applyFont="1" applyBorder="1" applyAlignment="1">
      <alignment vertical="center"/>
    </xf>
    <xf numFmtId="0" fontId="54" fillId="0" borderId="8" xfId="0" applyFont="1" applyFill="1" applyBorder="1" applyAlignment="1" applyProtection="1">
      <alignment horizontal="center" vertical="center" shrinkToFit="1"/>
    </xf>
    <xf numFmtId="0" fontId="54" fillId="0" borderId="2" xfId="0" applyFont="1" applyFill="1" applyBorder="1" applyAlignment="1" applyProtection="1">
      <alignment horizontal="center" vertical="center" shrinkToFit="1"/>
    </xf>
    <xf numFmtId="0" fontId="54" fillId="12" borderId="2" xfId="0" applyFont="1" applyFill="1" applyBorder="1" applyAlignment="1" applyProtection="1">
      <alignment horizontal="center" vertical="center" shrinkToFit="1"/>
    </xf>
    <xf numFmtId="0" fontId="0" fillId="20" borderId="2" xfId="0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20" borderId="15" xfId="0" applyFill="1" applyBorder="1" applyAlignment="1" applyProtection="1">
      <alignment horizontal="center" vertical="center"/>
    </xf>
    <xf numFmtId="0" fontId="0" fillId="14" borderId="17" xfId="0" applyFill="1" applyBorder="1" applyAlignment="1" applyProtection="1">
      <alignment horizontal="center" vertical="center"/>
    </xf>
    <xf numFmtId="0" fontId="0" fillId="14" borderId="18" xfId="0" applyFill="1" applyBorder="1" applyAlignment="1" applyProtection="1">
      <alignment horizontal="center" vertical="center"/>
    </xf>
    <xf numFmtId="0" fontId="11" fillId="0" borderId="0" xfId="1" applyAlignment="1">
      <alignment wrapText="1"/>
    </xf>
    <xf numFmtId="0" fontId="0" fillId="12" borderId="0" xfId="0" applyFont="1" applyFill="1" applyAlignment="1" applyProtection="1">
      <alignment horizontal="left" vertical="center"/>
    </xf>
    <xf numFmtId="0" fontId="0" fillId="12" borderId="0" xfId="0" applyFill="1" applyProtection="1">
      <protection locked="0"/>
    </xf>
    <xf numFmtId="0" fontId="25" fillId="12" borderId="0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6" borderId="0" xfId="0" applyFont="1" applyFill="1" applyProtection="1"/>
    <xf numFmtId="0" fontId="25" fillId="12" borderId="8" xfId="0" applyFont="1" applyFill="1" applyBorder="1" applyAlignment="1" applyProtection="1">
      <alignment horizontal="center" vertical="center" wrapText="1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 shrinkToFit="1"/>
      <protection locked="0"/>
    </xf>
    <xf numFmtId="0" fontId="25" fillId="12" borderId="2" xfId="0" applyFont="1" applyFill="1" applyBorder="1" applyAlignment="1" applyProtection="1">
      <alignment horizontal="center" vertical="center" wrapText="1"/>
    </xf>
    <xf numFmtId="0" fontId="25" fillId="12" borderId="2" xfId="0" applyFont="1" applyFill="1" applyBorder="1" applyAlignment="1" applyProtection="1">
      <alignment horizontal="center" vertical="center" wrapText="1"/>
      <protection locked="0"/>
    </xf>
    <xf numFmtId="0" fontId="25" fillId="12" borderId="2" xfId="0" applyFont="1" applyFill="1" applyBorder="1" applyAlignment="1" applyProtection="1">
      <alignment horizontal="center" vertical="center" shrinkToFit="1"/>
      <protection locked="0"/>
    </xf>
    <xf numFmtId="0" fontId="25" fillId="12" borderId="0" xfId="0" applyFont="1" applyFill="1" applyBorder="1" applyAlignment="1" applyProtection="1">
      <alignment horizontal="center" vertical="center" wrapText="1"/>
      <protection locked="0"/>
    </xf>
    <xf numFmtId="0" fontId="34" fillId="12" borderId="0" xfId="0" applyFont="1" applyFill="1" applyBorder="1" applyAlignment="1" applyProtection="1">
      <alignment horizontal="center"/>
      <protection locked="0"/>
    </xf>
    <xf numFmtId="0" fontId="0" fillId="12" borderId="0" xfId="0" applyFont="1" applyFill="1" applyAlignment="1" applyProtection="1">
      <alignment horizontal="left" vertical="center" shrinkToFit="1"/>
    </xf>
    <xf numFmtId="0" fontId="0" fillId="12" borderId="0" xfId="0" applyFont="1" applyFill="1" applyAlignment="1" applyProtection="1">
      <alignment horizontal="left" shrinkToFit="1"/>
    </xf>
    <xf numFmtId="14" fontId="0" fillId="1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19" borderId="0" xfId="0" applyFill="1" applyAlignment="1" applyProtection="1">
      <alignment horizontal="center"/>
    </xf>
    <xf numFmtId="0" fontId="0" fillId="19" borderId="0" xfId="0" quotePrefix="1" applyFill="1" applyAlignment="1" applyProtection="1">
      <alignment horizontal="center" vertical="center"/>
    </xf>
    <xf numFmtId="0" fontId="0" fillId="19" borderId="2" xfId="0" applyFill="1" applyBorder="1" applyAlignment="1" applyProtection="1">
      <alignment horizontal="center"/>
    </xf>
    <xf numFmtId="0" fontId="33" fillId="19" borderId="0" xfId="0" applyFont="1" applyFill="1" applyProtection="1"/>
    <xf numFmtId="0" fontId="19" fillId="19" borderId="22" xfId="0" applyFont="1" applyFill="1" applyBorder="1" applyAlignment="1" applyProtection="1">
      <alignment horizontal="left" vertical="center" textRotation="90"/>
    </xf>
    <xf numFmtId="0" fontId="19" fillId="19" borderId="22" xfId="0" applyFont="1" applyFill="1" applyBorder="1" applyAlignment="1" applyProtection="1">
      <alignment horizontal="center" vertical="center" textRotation="90"/>
    </xf>
    <xf numFmtId="0" fontId="19" fillId="19" borderId="22" xfId="0" applyFont="1" applyFill="1" applyBorder="1" applyAlignment="1" applyProtection="1">
      <alignment horizontal="center" vertical="center" textRotation="90" wrapText="1"/>
    </xf>
    <xf numFmtId="0" fontId="0" fillId="19" borderId="2" xfId="0" applyFill="1" applyBorder="1" applyAlignment="1" applyProtection="1">
      <alignment horizontal="center" vertical="center"/>
    </xf>
    <xf numFmtId="0" fontId="12" fillId="14" borderId="0" xfId="0" applyFont="1" applyFill="1" applyAlignment="1" applyProtection="1">
      <alignment horizontal="center"/>
    </xf>
    <xf numFmtId="0" fontId="12" fillId="14" borderId="0" xfId="0" applyFont="1" applyFill="1" applyAlignment="1" applyProtection="1">
      <alignment shrinkToFit="1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28" fillId="12" borderId="0" xfId="1" applyFont="1" applyFill="1" applyAlignment="1" applyProtection="1">
      <alignment horizontal="left"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8" fillId="12" borderId="0" xfId="0" applyFont="1" applyFill="1" applyAlignment="1" applyProtection="1">
      <alignment horizontal="right" vertical="center"/>
    </xf>
    <xf numFmtId="0" fontId="9" fillId="12" borderId="0" xfId="0" applyFont="1" applyFill="1" applyAlignment="1" applyProtection="1">
      <alignment horizontal="left" vertical="center" wrapText="1"/>
    </xf>
    <xf numFmtId="0" fontId="33" fillId="12" borderId="0" xfId="0" applyFont="1" applyFill="1" applyAlignment="1" applyProtection="1">
      <alignment horizontal="left" vertical="center" wrapText="1"/>
    </xf>
    <xf numFmtId="0" fontId="10" fillId="12" borderId="0" xfId="0" applyFont="1" applyFill="1" applyAlignment="1" applyProtection="1">
      <alignment horizontal="center" vertical="center"/>
    </xf>
    <xf numFmtId="0" fontId="33" fillId="12" borderId="0" xfId="0" applyFont="1" applyFill="1" applyAlignment="1" applyProtection="1">
      <alignment horizontal="right" vertical="center" shrinkToFit="1"/>
    </xf>
    <xf numFmtId="0" fontId="15" fillId="12" borderId="0" xfId="0" applyFont="1" applyFill="1" applyAlignment="1" applyProtection="1">
      <alignment horizontal="left" vertical="center" shrinkToFit="1"/>
      <protection locked="0"/>
    </xf>
    <xf numFmtId="0" fontId="0" fillId="12" borderId="0" xfId="0" applyFont="1" applyFill="1" applyAlignment="1" applyProtection="1">
      <alignment horizontal="left" vertical="center" shrinkToFit="1"/>
    </xf>
    <xf numFmtId="0" fontId="0" fillId="12" borderId="0" xfId="0" applyFont="1" applyFill="1" applyAlignment="1" applyProtection="1">
      <alignment horizontal="left" vertical="center"/>
    </xf>
    <xf numFmtId="0" fontId="0" fillId="19" borderId="3" xfId="0" applyFill="1" applyBorder="1" applyAlignment="1" applyProtection="1">
      <alignment horizontal="center"/>
    </xf>
    <xf numFmtId="0" fontId="0" fillId="19" borderId="4" xfId="0" applyFill="1" applyBorder="1" applyAlignment="1" applyProtection="1">
      <alignment horizontal="center"/>
    </xf>
    <xf numFmtId="0" fontId="0" fillId="19" borderId="1" xfId="0" applyFill="1" applyBorder="1" applyAlignment="1" applyProtection="1">
      <alignment horizontal="center"/>
    </xf>
    <xf numFmtId="0" fontId="40" fillId="19" borderId="4" xfId="0" applyFont="1" applyFill="1" applyBorder="1" applyAlignment="1" applyProtection="1">
      <alignment horizontal="center"/>
    </xf>
    <xf numFmtId="0" fontId="40" fillId="19" borderId="1" xfId="0" applyFont="1" applyFill="1" applyBorder="1" applyAlignment="1" applyProtection="1">
      <alignment horizontal="center"/>
    </xf>
    <xf numFmtId="0" fontId="9" fillId="18" borderId="3" xfId="0" applyFont="1" applyFill="1" applyBorder="1" applyAlignment="1" applyProtection="1">
      <alignment horizontal="center" vertical="center" wrapText="1"/>
    </xf>
    <xf numFmtId="0" fontId="9" fillId="18" borderId="1" xfId="0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left" vertical="center" wrapText="1"/>
    </xf>
    <xf numFmtId="0" fontId="0" fillId="12" borderId="0" xfId="0" applyFill="1" applyBorder="1" applyAlignment="1" applyProtection="1">
      <alignment horizontal="right" vertical="center"/>
      <protection locked="0"/>
    </xf>
    <xf numFmtId="0" fontId="0" fillId="12" borderId="0" xfId="0" applyFont="1" applyFill="1" applyBorder="1" applyAlignment="1" applyProtection="1">
      <alignment horizontal="right" vertical="center"/>
      <protection locked="0"/>
    </xf>
    <xf numFmtId="0" fontId="0" fillId="12" borderId="0" xfId="0" applyFont="1" applyFill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 shrinkToFit="1"/>
    </xf>
    <xf numFmtId="0" fontId="33" fillId="3" borderId="15" xfId="0" applyFont="1" applyFill="1" applyBorder="1" applyAlignment="1" applyProtection="1">
      <alignment horizontal="center" vertical="center"/>
    </xf>
    <xf numFmtId="0" fontId="33" fillId="3" borderId="16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40" fillId="0" borderId="4" xfId="0" applyFont="1" applyFill="1" applyBorder="1" applyAlignment="1" applyProtection="1">
      <alignment horizontal="center"/>
    </xf>
    <xf numFmtId="0" fontId="40" fillId="0" borderId="3" xfId="0" applyFont="1" applyFill="1" applyBorder="1" applyAlignment="1" applyProtection="1">
      <alignment horizontal="center"/>
    </xf>
    <xf numFmtId="0" fontId="40" fillId="0" borderId="1" xfId="0" applyFont="1" applyFill="1" applyBorder="1" applyAlignment="1" applyProtection="1">
      <alignment horizontal="center"/>
    </xf>
    <xf numFmtId="0" fontId="11" fillId="0" borderId="0" xfId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shrinkToFit="1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 applyProtection="1">
      <alignment horizontal="center" vertical="center"/>
    </xf>
    <xf numFmtId="0" fontId="33" fillId="12" borderId="14" xfId="0" applyFont="1" applyFill="1" applyBorder="1" applyAlignment="1" applyProtection="1">
      <alignment horizontal="left" vertical="top" wrapText="1"/>
      <protection locked="0"/>
    </xf>
    <xf numFmtId="0" fontId="33" fillId="12" borderId="16" xfId="0" applyFont="1" applyFill="1" applyBorder="1" applyAlignment="1" applyProtection="1">
      <alignment horizontal="left" vertical="top" wrapText="1"/>
      <protection locked="0"/>
    </xf>
    <xf numFmtId="0" fontId="33" fillId="12" borderId="15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/>
    <xf numFmtId="0" fontId="25" fillId="5" borderId="2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2" xfId="0" quotePrefix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2" fillId="15" borderId="0" xfId="0" applyFont="1" applyFill="1"/>
    <xf numFmtId="0" fontId="12" fillId="12" borderId="0" xfId="0" applyFont="1" applyFill="1"/>
    <xf numFmtId="0" fontId="12" fillId="2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5" fillId="0" borderId="2" xfId="2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vertical="center"/>
    </xf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12" fillId="21" borderId="0" xfId="0" applyFont="1" applyFill="1"/>
    <xf numFmtId="0" fontId="25" fillId="2" borderId="15" xfId="0" quotePrefix="1" applyFont="1" applyFill="1" applyBorder="1" applyAlignment="1">
      <alignment horizontal="center" vertical="center" wrapText="1"/>
    </xf>
    <xf numFmtId="0" fontId="25" fillId="2" borderId="14" xfId="0" quotePrefix="1" applyFont="1" applyFill="1" applyBorder="1" applyAlignment="1">
      <alignment horizontal="center" vertical="center" wrapText="1"/>
    </xf>
    <xf numFmtId="0" fontId="25" fillId="2" borderId="16" xfId="0" quotePrefix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25" fillId="15" borderId="2" xfId="0" quotePrefix="1" applyNumberFormat="1" applyFont="1" applyFill="1" applyBorder="1" applyAlignment="1">
      <alignment horizontal="left" vertical="center" wrapText="1"/>
    </xf>
    <xf numFmtId="0" fontId="79" fillId="0" borderId="2" xfId="0" applyFont="1" applyFill="1" applyBorder="1" applyAlignment="1">
      <alignment horizontal="left" vertical="center"/>
    </xf>
    <xf numFmtId="0" fontId="7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2" xfId="0" applyFont="1" applyFill="1" applyBorder="1" applyAlignment="1">
      <alignment horizontal="center" vertical="center"/>
    </xf>
    <xf numFmtId="0" fontId="78" fillId="0" borderId="2" xfId="0" applyNumberFormat="1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79" fillId="15" borderId="2" xfId="0" applyFont="1" applyFill="1" applyBorder="1" applyAlignment="1">
      <alignment horizontal="center" vertical="center"/>
    </xf>
    <xf numFmtId="0" fontId="79" fillId="15" borderId="2" xfId="0" applyFont="1" applyFill="1" applyBorder="1" applyAlignment="1">
      <alignment horizontal="left" vertical="center"/>
    </xf>
    <xf numFmtId="0" fontId="0" fillId="53" borderId="2" xfId="0" applyFill="1" applyBorder="1" applyAlignment="1">
      <alignment horizontal="center" vertical="center"/>
    </xf>
    <xf numFmtId="0" fontId="79" fillId="53" borderId="2" xfId="0" applyFont="1" applyFill="1" applyBorder="1" applyAlignment="1">
      <alignment horizontal="left" vertical="center"/>
    </xf>
    <xf numFmtId="0" fontId="79" fillId="53" borderId="2" xfId="0" applyFont="1" applyFill="1" applyBorder="1" applyAlignment="1">
      <alignment horizontal="center" vertical="center"/>
    </xf>
    <xf numFmtId="0" fontId="12" fillId="53" borderId="0" xfId="0" applyFont="1" applyFill="1" applyAlignment="1">
      <alignment vertical="center"/>
    </xf>
    <xf numFmtId="0" fontId="12" fillId="53" borderId="0" xfId="0" applyFont="1" applyFill="1"/>
    <xf numFmtId="0" fontId="79" fillId="21" borderId="2" xfId="0" applyFont="1" applyFill="1" applyBorder="1" applyAlignment="1">
      <alignment horizontal="left" vertical="center"/>
    </xf>
    <xf numFmtId="0" fontId="0" fillId="21" borderId="2" xfId="0" applyFill="1" applyBorder="1" applyAlignment="1">
      <alignment horizontal="center" vertical="center"/>
    </xf>
    <xf numFmtId="0" fontId="79" fillId="21" borderId="2" xfId="0" applyFont="1" applyFill="1" applyBorder="1" applyAlignment="1">
      <alignment horizontal="center" vertical="center"/>
    </xf>
    <xf numFmtId="0" fontId="12" fillId="21" borderId="0" xfId="0" applyFont="1" applyFill="1" applyAlignment="1">
      <alignment vertical="center"/>
    </xf>
    <xf numFmtId="0" fontId="34" fillId="21" borderId="2" xfId="0" applyFont="1" applyFill="1" applyBorder="1" applyAlignment="1">
      <alignment horizontal="center" vertical="center"/>
    </xf>
    <xf numFmtId="0" fontId="25" fillId="21" borderId="2" xfId="0" quotePrefix="1" applyNumberFormat="1" applyFont="1" applyFill="1" applyBorder="1" applyAlignment="1">
      <alignment horizontal="center" vertical="center" wrapText="1"/>
    </xf>
    <xf numFmtId="0" fontId="25" fillId="21" borderId="2" xfId="0" applyFont="1" applyFill="1" applyBorder="1" applyAlignment="1">
      <alignment horizontal="left" vertical="center" wrapText="1"/>
    </xf>
    <xf numFmtId="0" fontId="16" fillId="21" borderId="0" xfId="0" applyFont="1" applyFill="1" applyAlignment="1">
      <alignment vertical="center"/>
    </xf>
    <xf numFmtId="0" fontId="16" fillId="21" borderId="0" xfId="0" applyFont="1" applyFill="1"/>
    <xf numFmtId="0" fontId="25" fillId="7" borderId="2" xfId="2" applyFont="1" applyFill="1" applyBorder="1" applyAlignment="1" applyProtection="1">
      <alignment horizontal="center" vertical="center" wrapText="1"/>
      <protection locked="0"/>
    </xf>
    <xf numFmtId="0" fontId="25" fillId="15" borderId="2" xfId="6" applyFont="1" applyFill="1" applyBorder="1" applyAlignment="1">
      <alignment horizontal="left" vertical="center" wrapText="1"/>
    </xf>
    <xf numFmtId="0" fontId="9" fillId="15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center" vertical="center"/>
    </xf>
    <xf numFmtId="0" fontId="0" fillId="15" borderId="2" xfId="0" applyFill="1" applyBorder="1" applyAlignment="1">
      <alignment vertical="center"/>
    </xf>
    <xf numFmtId="0" fontId="11" fillId="15" borderId="2" xfId="1" applyFill="1" applyBorder="1" applyAlignment="1">
      <alignment horizontal="left" vertical="center"/>
    </xf>
    <xf numFmtId="0" fontId="25" fillId="15" borderId="2" xfId="0" applyNumberFormat="1" applyFont="1" applyFill="1" applyBorder="1" applyAlignment="1">
      <alignment horizontal="left" vertical="center" wrapText="1"/>
    </xf>
    <xf numFmtId="0" fontId="80" fillId="15" borderId="32" xfId="0" applyFont="1" applyFill="1" applyBorder="1" applyAlignment="1">
      <alignment vertical="center" wrapText="1"/>
    </xf>
    <xf numFmtId="0" fontId="0" fillId="15" borderId="2" xfId="0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 wrapText="1"/>
    </xf>
    <xf numFmtId="0" fontId="25" fillId="15" borderId="2" xfId="0" applyFont="1" applyFill="1" applyBorder="1" applyAlignment="1">
      <alignment vertical="center" wrapText="1"/>
    </xf>
    <xf numFmtId="0" fontId="25" fillId="15" borderId="2" xfId="28" applyNumberFormat="1" applyFont="1" applyFill="1" applyBorder="1" applyAlignment="1">
      <alignment horizontal="left" vertical="center" wrapText="1"/>
    </xf>
    <xf numFmtId="0" fontId="80" fillId="15" borderId="32" xfId="0" applyFont="1" applyFill="1" applyBorder="1" applyAlignment="1">
      <alignment horizontal="right" vertical="center" wrapText="1"/>
    </xf>
    <xf numFmtId="0" fontId="25" fillId="15" borderId="2" xfId="0" quotePrefix="1" applyNumberFormat="1" applyFont="1" applyFill="1" applyBorder="1" applyAlignment="1">
      <alignment horizontal="left" vertical="center" wrapText="1" shrinkToFit="1"/>
    </xf>
    <xf numFmtId="0" fontId="25" fillId="15" borderId="2" xfId="28" quotePrefix="1" applyNumberFormat="1" applyFont="1" applyFill="1" applyBorder="1" applyAlignment="1">
      <alignment horizontal="left" vertical="center" wrapText="1" shrinkToFit="1"/>
    </xf>
    <xf numFmtId="0" fontId="17" fillId="15" borderId="2" xfId="0" applyFont="1" applyFill="1" applyBorder="1" applyAlignment="1" applyProtection="1">
      <alignment horizontal="left" vertical="center"/>
    </xf>
    <xf numFmtId="0" fontId="18" fillId="15" borderId="2" xfId="0" applyFont="1" applyFill="1" applyBorder="1" applyProtection="1"/>
    <xf numFmtId="0" fontId="18" fillId="15" borderId="2" xfId="0" applyFont="1" applyFill="1" applyBorder="1" applyAlignment="1" applyProtection="1">
      <alignment horizontal="left"/>
    </xf>
    <xf numFmtId="0" fontId="11" fillId="15" borderId="2" xfId="1" applyFill="1" applyBorder="1" applyAlignment="1">
      <alignment vertical="center"/>
    </xf>
  </cellXfs>
  <cellStyles count="4192">
    <cellStyle name="20% - Accent1" xfId="82" builtinId="30" customBuiltin="1"/>
    <cellStyle name="20% - Accent1 10" xfId="833"/>
    <cellStyle name="20% - Accent1 10 2" xfId="2698"/>
    <cellStyle name="20% - Accent1 11" xfId="1040"/>
    <cellStyle name="20% - Accent1 11 2" xfId="2884"/>
    <cellStyle name="20% - Accent1 12" xfId="1226"/>
    <cellStyle name="20% - Accent1 12 2" xfId="3070"/>
    <cellStyle name="20% - Accent1 13" xfId="1412"/>
    <cellStyle name="20% - Accent1 13 2" xfId="3256"/>
    <cellStyle name="20% - Accent1 14" xfId="1598"/>
    <cellStyle name="20% - Accent1 14 2" xfId="3442"/>
    <cellStyle name="20% - Accent1 15" xfId="1784"/>
    <cellStyle name="20% - Accent1 15 2" xfId="3628"/>
    <cellStyle name="20% - Accent1 16" xfId="1970"/>
    <cellStyle name="20% - Accent1 16 2" xfId="3814"/>
    <cellStyle name="20% - Accent1 17" xfId="2161"/>
    <cellStyle name="20% - Accent1 18" xfId="4001"/>
    <cellStyle name="20% - Accent1 19" xfId="291"/>
    <cellStyle name="20% - Accent1 2" xfId="141"/>
    <cellStyle name="20% - Accent1 2 10" xfId="1821"/>
    <cellStyle name="20% - Accent1 2 10 2" xfId="3665"/>
    <cellStyle name="20% - Accent1 2 11" xfId="2007"/>
    <cellStyle name="20% - Accent1 2 11 2" xfId="3851"/>
    <cellStyle name="20% - Accent1 2 12" xfId="2198"/>
    <cellStyle name="20% - Accent1 2 13" xfId="4038"/>
    <cellStyle name="20% - Accent1 2 14" xfId="310"/>
    <cellStyle name="20% - Accent1 2 2" xfId="216"/>
    <cellStyle name="20% - Accent1 2 2 10" xfId="2082"/>
    <cellStyle name="20% - Accent1 2 2 10 2" xfId="3926"/>
    <cellStyle name="20% - Accent1 2 2 11" xfId="2273"/>
    <cellStyle name="20% - Accent1 2 2 12" xfId="4113"/>
    <cellStyle name="20% - Accent1 2 2 13" xfId="385"/>
    <cellStyle name="20% - Accent1 2 2 2" xfId="571"/>
    <cellStyle name="20% - Accent1 2 2 2 2" xfId="2438"/>
    <cellStyle name="20% - Accent1 2 2 3" xfId="757"/>
    <cellStyle name="20% - Accent1 2 2 3 2" xfId="2624"/>
    <cellStyle name="20% - Accent1 2 2 4" xfId="946"/>
    <cellStyle name="20% - Accent1 2 2 4 2" xfId="2810"/>
    <cellStyle name="20% - Accent1 2 2 5" xfId="1152"/>
    <cellStyle name="20% - Accent1 2 2 5 2" xfId="2996"/>
    <cellStyle name="20% - Accent1 2 2 6" xfId="1338"/>
    <cellStyle name="20% - Accent1 2 2 6 2" xfId="3182"/>
    <cellStyle name="20% - Accent1 2 2 7" xfId="1524"/>
    <cellStyle name="20% - Accent1 2 2 7 2" xfId="3368"/>
    <cellStyle name="20% - Accent1 2 2 8" xfId="1710"/>
    <cellStyle name="20% - Accent1 2 2 8 2" xfId="3554"/>
    <cellStyle name="20% - Accent1 2 2 9" xfId="1896"/>
    <cellStyle name="20% - Accent1 2 2 9 2" xfId="3740"/>
    <cellStyle name="20% - Accent1 2 3" xfId="496"/>
    <cellStyle name="20% - Accent1 2 3 2" xfId="2364"/>
    <cellStyle name="20% - Accent1 2 4" xfId="682"/>
    <cellStyle name="20% - Accent1 2 4 2" xfId="2549"/>
    <cellStyle name="20% - Accent1 2 5" xfId="871"/>
    <cellStyle name="20% - Accent1 2 5 2" xfId="2735"/>
    <cellStyle name="20% - Accent1 2 6" xfId="1077"/>
    <cellStyle name="20% - Accent1 2 6 2" xfId="2921"/>
    <cellStyle name="20% - Accent1 2 7" xfId="1263"/>
    <cellStyle name="20% - Accent1 2 7 2" xfId="3107"/>
    <cellStyle name="20% - Accent1 2 8" xfId="1449"/>
    <cellStyle name="20% - Accent1 2 8 2" xfId="3293"/>
    <cellStyle name="20% - Accent1 2 9" xfId="1635"/>
    <cellStyle name="20% - Accent1 2 9 2" xfId="3479"/>
    <cellStyle name="20% - Accent1 3" xfId="160"/>
    <cellStyle name="20% - Accent1 3 10" xfId="1840"/>
    <cellStyle name="20% - Accent1 3 10 2" xfId="3684"/>
    <cellStyle name="20% - Accent1 3 11" xfId="2026"/>
    <cellStyle name="20% - Accent1 3 11 2" xfId="3870"/>
    <cellStyle name="20% - Accent1 3 12" xfId="2217"/>
    <cellStyle name="20% - Accent1 3 13" xfId="4057"/>
    <cellStyle name="20% - Accent1 3 14" xfId="329"/>
    <cellStyle name="20% - Accent1 3 2" xfId="235"/>
    <cellStyle name="20% - Accent1 3 2 10" xfId="2101"/>
    <cellStyle name="20% - Accent1 3 2 10 2" xfId="3945"/>
    <cellStyle name="20% - Accent1 3 2 11" xfId="2292"/>
    <cellStyle name="20% - Accent1 3 2 12" xfId="4132"/>
    <cellStyle name="20% - Accent1 3 2 13" xfId="404"/>
    <cellStyle name="20% - Accent1 3 2 2" xfId="590"/>
    <cellStyle name="20% - Accent1 3 2 2 2" xfId="2457"/>
    <cellStyle name="20% - Accent1 3 2 3" xfId="776"/>
    <cellStyle name="20% - Accent1 3 2 3 2" xfId="2643"/>
    <cellStyle name="20% - Accent1 3 2 4" xfId="965"/>
    <cellStyle name="20% - Accent1 3 2 4 2" xfId="2829"/>
    <cellStyle name="20% - Accent1 3 2 5" xfId="1171"/>
    <cellStyle name="20% - Accent1 3 2 5 2" xfId="3015"/>
    <cellStyle name="20% - Accent1 3 2 6" xfId="1357"/>
    <cellStyle name="20% - Accent1 3 2 6 2" xfId="3201"/>
    <cellStyle name="20% - Accent1 3 2 7" xfId="1543"/>
    <cellStyle name="20% - Accent1 3 2 7 2" xfId="3387"/>
    <cellStyle name="20% - Accent1 3 2 8" xfId="1729"/>
    <cellStyle name="20% - Accent1 3 2 8 2" xfId="3573"/>
    <cellStyle name="20% - Accent1 3 2 9" xfId="1915"/>
    <cellStyle name="20% - Accent1 3 2 9 2" xfId="3759"/>
    <cellStyle name="20% - Accent1 3 3" xfId="515"/>
    <cellStyle name="20% - Accent1 3 3 2" xfId="2382"/>
    <cellStyle name="20% - Accent1 3 4" xfId="701"/>
    <cellStyle name="20% - Accent1 3 4 2" xfId="2568"/>
    <cellStyle name="20% - Accent1 3 5" xfId="890"/>
    <cellStyle name="20% - Accent1 3 5 2" xfId="2754"/>
    <cellStyle name="20% - Accent1 3 6" xfId="1096"/>
    <cellStyle name="20% - Accent1 3 6 2" xfId="2940"/>
    <cellStyle name="20% - Accent1 3 7" xfId="1282"/>
    <cellStyle name="20% - Accent1 3 7 2" xfId="3126"/>
    <cellStyle name="20% - Accent1 3 8" xfId="1468"/>
    <cellStyle name="20% - Accent1 3 8 2" xfId="3312"/>
    <cellStyle name="20% - Accent1 3 9" xfId="1654"/>
    <cellStyle name="20% - Accent1 3 9 2" xfId="3498"/>
    <cellStyle name="20% - Accent1 4" xfId="179"/>
    <cellStyle name="20% - Accent1 4 10" xfId="1859"/>
    <cellStyle name="20% - Accent1 4 10 2" xfId="3703"/>
    <cellStyle name="20% - Accent1 4 11" xfId="2045"/>
    <cellStyle name="20% - Accent1 4 11 2" xfId="3889"/>
    <cellStyle name="20% - Accent1 4 12" xfId="2236"/>
    <cellStyle name="20% - Accent1 4 13" xfId="4076"/>
    <cellStyle name="20% - Accent1 4 14" xfId="348"/>
    <cellStyle name="20% - Accent1 4 2" xfId="254"/>
    <cellStyle name="20% - Accent1 4 2 10" xfId="2120"/>
    <cellStyle name="20% - Accent1 4 2 10 2" xfId="3964"/>
    <cellStyle name="20% - Accent1 4 2 11" xfId="2311"/>
    <cellStyle name="20% - Accent1 4 2 12" xfId="4151"/>
    <cellStyle name="20% - Accent1 4 2 13" xfId="423"/>
    <cellStyle name="20% - Accent1 4 2 2" xfId="609"/>
    <cellStyle name="20% - Accent1 4 2 2 2" xfId="2476"/>
    <cellStyle name="20% - Accent1 4 2 3" xfId="795"/>
    <cellStyle name="20% - Accent1 4 2 3 2" xfId="2662"/>
    <cellStyle name="20% - Accent1 4 2 4" xfId="984"/>
    <cellStyle name="20% - Accent1 4 2 4 2" xfId="2848"/>
    <cellStyle name="20% - Accent1 4 2 5" xfId="1190"/>
    <cellStyle name="20% - Accent1 4 2 5 2" xfId="3034"/>
    <cellStyle name="20% - Accent1 4 2 6" xfId="1376"/>
    <cellStyle name="20% - Accent1 4 2 6 2" xfId="3220"/>
    <cellStyle name="20% - Accent1 4 2 7" xfId="1562"/>
    <cellStyle name="20% - Accent1 4 2 7 2" xfId="3406"/>
    <cellStyle name="20% - Accent1 4 2 8" xfId="1748"/>
    <cellStyle name="20% - Accent1 4 2 8 2" xfId="3592"/>
    <cellStyle name="20% - Accent1 4 2 9" xfId="1934"/>
    <cellStyle name="20% - Accent1 4 2 9 2" xfId="3778"/>
    <cellStyle name="20% - Accent1 4 3" xfId="534"/>
    <cellStyle name="20% - Accent1 4 3 2" xfId="2401"/>
    <cellStyle name="20% - Accent1 4 4" xfId="720"/>
    <cellStyle name="20% - Accent1 4 4 2" xfId="2587"/>
    <cellStyle name="20% - Accent1 4 5" xfId="909"/>
    <cellStyle name="20% - Accent1 4 5 2" xfId="2773"/>
    <cellStyle name="20% - Accent1 4 6" xfId="1115"/>
    <cellStyle name="20% - Accent1 4 6 2" xfId="2959"/>
    <cellStyle name="20% - Accent1 4 7" xfId="1301"/>
    <cellStyle name="20% - Accent1 4 7 2" xfId="3145"/>
    <cellStyle name="20% - Accent1 4 8" xfId="1487"/>
    <cellStyle name="20% - Accent1 4 8 2" xfId="3331"/>
    <cellStyle name="20% - Accent1 4 9" xfId="1673"/>
    <cellStyle name="20% - Accent1 4 9 2" xfId="3517"/>
    <cellStyle name="20% - Accent1 5" xfId="272"/>
    <cellStyle name="20% - Accent1 5 10" xfId="2138"/>
    <cellStyle name="20% - Accent1 5 10 2" xfId="3982"/>
    <cellStyle name="20% - Accent1 5 11" xfId="2329"/>
    <cellStyle name="20% - Accent1 5 12" xfId="4169"/>
    <cellStyle name="20% - Accent1 5 13" xfId="441"/>
    <cellStyle name="20% - Accent1 5 2" xfId="627"/>
    <cellStyle name="20% - Accent1 5 2 2" xfId="2494"/>
    <cellStyle name="20% - Accent1 5 3" xfId="813"/>
    <cellStyle name="20% - Accent1 5 3 2" xfId="2680"/>
    <cellStyle name="20% - Accent1 5 4" xfId="1002"/>
    <cellStyle name="20% - Accent1 5 4 2" xfId="2866"/>
    <cellStyle name="20% - Accent1 5 5" xfId="1208"/>
    <cellStyle name="20% - Accent1 5 5 2" xfId="3052"/>
    <cellStyle name="20% - Accent1 5 6" xfId="1394"/>
    <cellStyle name="20% - Accent1 5 6 2" xfId="3238"/>
    <cellStyle name="20% - Accent1 5 7" xfId="1580"/>
    <cellStyle name="20% - Accent1 5 7 2" xfId="3424"/>
    <cellStyle name="20% - Accent1 5 8" xfId="1766"/>
    <cellStyle name="20% - Accent1 5 8 2" xfId="3610"/>
    <cellStyle name="20% - Accent1 5 9" xfId="1952"/>
    <cellStyle name="20% - Accent1 5 9 2" xfId="3796"/>
    <cellStyle name="20% - Accent1 6" xfId="197"/>
    <cellStyle name="20% - Accent1 6 10" xfId="2063"/>
    <cellStyle name="20% - Accent1 6 10 2" xfId="3907"/>
    <cellStyle name="20% - Accent1 6 11" xfId="2254"/>
    <cellStyle name="20% - Accent1 6 12" xfId="4094"/>
    <cellStyle name="20% - Accent1 6 13" xfId="366"/>
    <cellStyle name="20% - Accent1 6 2" xfId="552"/>
    <cellStyle name="20% - Accent1 6 2 2" xfId="2419"/>
    <cellStyle name="20% - Accent1 6 3" xfId="738"/>
    <cellStyle name="20% - Accent1 6 3 2" xfId="2605"/>
    <cellStyle name="20% - Accent1 6 4" xfId="927"/>
    <cellStyle name="20% - Accent1 6 4 2" xfId="2791"/>
    <cellStyle name="20% - Accent1 6 5" xfId="1133"/>
    <cellStyle name="20% - Accent1 6 5 2" xfId="2977"/>
    <cellStyle name="20% - Accent1 6 6" xfId="1319"/>
    <cellStyle name="20% - Accent1 6 6 2" xfId="3163"/>
    <cellStyle name="20% - Accent1 6 7" xfId="1505"/>
    <cellStyle name="20% - Accent1 6 7 2" xfId="3349"/>
    <cellStyle name="20% - Accent1 6 8" xfId="1691"/>
    <cellStyle name="20% - Accent1 6 8 2" xfId="3535"/>
    <cellStyle name="20% - Accent1 6 9" xfId="1877"/>
    <cellStyle name="20% - Accent1 6 9 2" xfId="3721"/>
    <cellStyle name="20% - Accent1 7" xfId="122"/>
    <cellStyle name="20% - Accent1 7 10" xfId="2179"/>
    <cellStyle name="20% - Accent1 7 11" xfId="4019"/>
    <cellStyle name="20% - Accent1 7 12" xfId="477"/>
    <cellStyle name="20% - Accent1 7 2" xfId="663"/>
    <cellStyle name="20% - Accent1 7 2 2" xfId="2530"/>
    <cellStyle name="20% - Accent1 7 3" xfId="852"/>
    <cellStyle name="20% - Accent1 7 3 2" xfId="2716"/>
    <cellStyle name="20% - Accent1 7 4" xfId="1058"/>
    <cellStyle name="20% - Accent1 7 4 2" xfId="2902"/>
    <cellStyle name="20% - Accent1 7 5" xfId="1244"/>
    <cellStyle name="20% - Accent1 7 5 2" xfId="3088"/>
    <cellStyle name="20% - Accent1 7 6" xfId="1430"/>
    <cellStyle name="20% - Accent1 7 6 2" xfId="3274"/>
    <cellStyle name="20% - Accent1 7 7" xfId="1616"/>
    <cellStyle name="20% - Accent1 7 7 2" xfId="3460"/>
    <cellStyle name="20% - Accent1 7 8" xfId="1802"/>
    <cellStyle name="20% - Accent1 7 8 2" xfId="3646"/>
    <cellStyle name="20% - Accent1 7 9" xfId="1988"/>
    <cellStyle name="20% - Accent1 7 9 2" xfId="3832"/>
    <cellStyle name="20% - Accent1 8" xfId="459"/>
    <cellStyle name="20% - Accent1 8 2" xfId="2160"/>
    <cellStyle name="20% - Accent1 9" xfId="645"/>
    <cellStyle name="20% - Accent1 9 2" xfId="2512"/>
    <cellStyle name="20% - Accent2" xfId="86" builtinId="34" customBuiltin="1"/>
    <cellStyle name="20% - Accent2 10" xfId="835"/>
    <cellStyle name="20% - Accent2 10 2" xfId="2700"/>
    <cellStyle name="20% - Accent2 11" xfId="1042"/>
    <cellStyle name="20% - Accent2 11 2" xfId="2886"/>
    <cellStyle name="20% - Accent2 12" xfId="1228"/>
    <cellStyle name="20% - Accent2 12 2" xfId="3072"/>
    <cellStyle name="20% - Accent2 13" xfId="1414"/>
    <cellStyle name="20% - Accent2 13 2" xfId="3258"/>
    <cellStyle name="20% - Accent2 14" xfId="1600"/>
    <cellStyle name="20% - Accent2 14 2" xfId="3444"/>
    <cellStyle name="20% - Accent2 15" xfId="1786"/>
    <cellStyle name="20% - Accent2 15 2" xfId="3630"/>
    <cellStyle name="20% - Accent2 16" xfId="1972"/>
    <cellStyle name="20% - Accent2 16 2" xfId="3816"/>
    <cellStyle name="20% - Accent2 17" xfId="2163"/>
    <cellStyle name="20% - Accent2 18" xfId="4003"/>
    <cellStyle name="20% - Accent2 19" xfId="293"/>
    <cellStyle name="20% - Accent2 2" xfId="143"/>
    <cellStyle name="20% - Accent2 2 10" xfId="1823"/>
    <cellStyle name="20% - Accent2 2 10 2" xfId="3667"/>
    <cellStyle name="20% - Accent2 2 11" xfId="2009"/>
    <cellStyle name="20% - Accent2 2 11 2" xfId="3853"/>
    <cellStyle name="20% - Accent2 2 12" xfId="2200"/>
    <cellStyle name="20% - Accent2 2 13" xfId="4040"/>
    <cellStyle name="20% - Accent2 2 14" xfId="312"/>
    <cellStyle name="20% - Accent2 2 2" xfId="218"/>
    <cellStyle name="20% - Accent2 2 2 10" xfId="2084"/>
    <cellStyle name="20% - Accent2 2 2 10 2" xfId="3928"/>
    <cellStyle name="20% - Accent2 2 2 11" xfId="2275"/>
    <cellStyle name="20% - Accent2 2 2 12" xfId="4115"/>
    <cellStyle name="20% - Accent2 2 2 13" xfId="387"/>
    <cellStyle name="20% - Accent2 2 2 2" xfId="573"/>
    <cellStyle name="20% - Accent2 2 2 2 2" xfId="2440"/>
    <cellStyle name="20% - Accent2 2 2 3" xfId="759"/>
    <cellStyle name="20% - Accent2 2 2 3 2" xfId="2626"/>
    <cellStyle name="20% - Accent2 2 2 4" xfId="948"/>
    <cellStyle name="20% - Accent2 2 2 4 2" xfId="2812"/>
    <cellStyle name="20% - Accent2 2 2 5" xfId="1154"/>
    <cellStyle name="20% - Accent2 2 2 5 2" xfId="2998"/>
    <cellStyle name="20% - Accent2 2 2 6" xfId="1340"/>
    <cellStyle name="20% - Accent2 2 2 6 2" xfId="3184"/>
    <cellStyle name="20% - Accent2 2 2 7" xfId="1526"/>
    <cellStyle name="20% - Accent2 2 2 7 2" xfId="3370"/>
    <cellStyle name="20% - Accent2 2 2 8" xfId="1712"/>
    <cellStyle name="20% - Accent2 2 2 8 2" xfId="3556"/>
    <cellStyle name="20% - Accent2 2 2 9" xfId="1898"/>
    <cellStyle name="20% - Accent2 2 2 9 2" xfId="3742"/>
    <cellStyle name="20% - Accent2 2 3" xfId="498"/>
    <cellStyle name="20% - Accent2 2 3 2" xfId="2366"/>
    <cellStyle name="20% - Accent2 2 4" xfId="684"/>
    <cellStyle name="20% - Accent2 2 4 2" xfId="2551"/>
    <cellStyle name="20% - Accent2 2 5" xfId="873"/>
    <cellStyle name="20% - Accent2 2 5 2" xfId="2737"/>
    <cellStyle name="20% - Accent2 2 6" xfId="1079"/>
    <cellStyle name="20% - Accent2 2 6 2" xfId="2923"/>
    <cellStyle name="20% - Accent2 2 7" xfId="1265"/>
    <cellStyle name="20% - Accent2 2 7 2" xfId="3109"/>
    <cellStyle name="20% - Accent2 2 8" xfId="1451"/>
    <cellStyle name="20% - Accent2 2 8 2" xfId="3295"/>
    <cellStyle name="20% - Accent2 2 9" xfId="1637"/>
    <cellStyle name="20% - Accent2 2 9 2" xfId="3481"/>
    <cellStyle name="20% - Accent2 3" xfId="162"/>
    <cellStyle name="20% - Accent2 3 10" xfId="1842"/>
    <cellStyle name="20% - Accent2 3 10 2" xfId="3686"/>
    <cellStyle name="20% - Accent2 3 11" xfId="2028"/>
    <cellStyle name="20% - Accent2 3 11 2" xfId="3872"/>
    <cellStyle name="20% - Accent2 3 12" xfId="2219"/>
    <cellStyle name="20% - Accent2 3 13" xfId="4059"/>
    <cellStyle name="20% - Accent2 3 14" xfId="331"/>
    <cellStyle name="20% - Accent2 3 2" xfId="237"/>
    <cellStyle name="20% - Accent2 3 2 10" xfId="2103"/>
    <cellStyle name="20% - Accent2 3 2 10 2" xfId="3947"/>
    <cellStyle name="20% - Accent2 3 2 11" xfId="2294"/>
    <cellStyle name="20% - Accent2 3 2 12" xfId="4134"/>
    <cellStyle name="20% - Accent2 3 2 13" xfId="406"/>
    <cellStyle name="20% - Accent2 3 2 2" xfId="592"/>
    <cellStyle name="20% - Accent2 3 2 2 2" xfId="2459"/>
    <cellStyle name="20% - Accent2 3 2 3" xfId="778"/>
    <cellStyle name="20% - Accent2 3 2 3 2" xfId="2645"/>
    <cellStyle name="20% - Accent2 3 2 4" xfId="967"/>
    <cellStyle name="20% - Accent2 3 2 4 2" xfId="2831"/>
    <cellStyle name="20% - Accent2 3 2 5" xfId="1173"/>
    <cellStyle name="20% - Accent2 3 2 5 2" xfId="3017"/>
    <cellStyle name="20% - Accent2 3 2 6" xfId="1359"/>
    <cellStyle name="20% - Accent2 3 2 6 2" xfId="3203"/>
    <cellStyle name="20% - Accent2 3 2 7" xfId="1545"/>
    <cellStyle name="20% - Accent2 3 2 7 2" xfId="3389"/>
    <cellStyle name="20% - Accent2 3 2 8" xfId="1731"/>
    <cellStyle name="20% - Accent2 3 2 8 2" xfId="3575"/>
    <cellStyle name="20% - Accent2 3 2 9" xfId="1917"/>
    <cellStyle name="20% - Accent2 3 2 9 2" xfId="3761"/>
    <cellStyle name="20% - Accent2 3 3" xfId="517"/>
    <cellStyle name="20% - Accent2 3 3 2" xfId="2384"/>
    <cellStyle name="20% - Accent2 3 4" xfId="703"/>
    <cellStyle name="20% - Accent2 3 4 2" xfId="2570"/>
    <cellStyle name="20% - Accent2 3 5" xfId="892"/>
    <cellStyle name="20% - Accent2 3 5 2" xfId="2756"/>
    <cellStyle name="20% - Accent2 3 6" xfId="1098"/>
    <cellStyle name="20% - Accent2 3 6 2" xfId="2942"/>
    <cellStyle name="20% - Accent2 3 7" xfId="1284"/>
    <cellStyle name="20% - Accent2 3 7 2" xfId="3128"/>
    <cellStyle name="20% - Accent2 3 8" xfId="1470"/>
    <cellStyle name="20% - Accent2 3 8 2" xfId="3314"/>
    <cellStyle name="20% - Accent2 3 9" xfId="1656"/>
    <cellStyle name="20% - Accent2 3 9 2" xfId="3500"/>
    <cellStyle name="20% - Accent2 4" xfId="181"/>
    <cellStyle name="20% - Accent2 4 10" xfId="1861"/>
    <cellStyle name="20% - Accent2 4 10 2" xfId="3705"/>
    <cellStyle name="20% - Accent2 4 11" xfId="2047"/>
    <cellStyle name="20% - Accent2 4 11 2" xfId="3891"/>
    <cellStyle name="20% - Accent2 4 12" xfId="2238"/>
    <cellStyle name="20% - Accent2 4 13" xfId="4078"/>
    <cellStyle name="20% - Accent2 4 14" xfId="350"/>
    <cellStyle name="20% - Accent2 4 2" xfId="256"/>
    <cellStyle name="20% - Accent2 4 2 10" xfId="2122"/>
    <cellStyle name="20% - Accent2 4 2 10 2" xfId="3966"/>
    <cellStyle name="20% - Accent2 4 2 11" xfId="2313"/>
    <cellStyle name="20% - Accent2 4 2 12" xfId="4153"/>
    <cellStyle name="20% - Accent2 4 2 13" xfId="425"/>
    <cellStyle name="20% - Accent2 4 2 2" xfId="611"/>
    <cellStyle name="20% - Accent2 4 2 2 2" xfId="2478"/>
    <cellStyle name="20% - Accent2 4 2 3" xfId="797"/>
    <cellStyle name="20% - Accent2 4 2 3 2" xfId="2664"/>
    <cellStyle name="20% - Accent2 4 2 4" xfId="986"/>
    <cellStyle name="20% - Accent2 4 2 4 2" xfId="2850"/>
    <cellStyle name="20% - Accent2 4 2 5" xfId="1192"/>
    <cellStyle name="20% - Accent2 4 2 5 2" xfId="3036"/>
    <cellStyle name="20% - Accent2 4 2 6" xfId="1378"/>
    <cellStyle name="20% - Accent2 4 2 6 2" xfId="3222"/>
    <cellStyle name="20% - Accent2 4 2 7" xfId="1564"/>
    <cellStyle name="20% - Accent2 4 2 7 2" xfId="3408"/>
    <cellStyle name="20% - Accent2 4 2 8" xfId="1750"/>
    <cellStyle name="20% - Accent2 4 2 8 2" xfId="3594"/>
    <cellStyle name="20% - Accent2 4 2 9" xfId="1936"/>
    <cellStyle name="20% - Accent2 4 2 9 2" xfId="3780"/>
    <cellStyle name="20% - Accent2 4 3" xfId="536"/>
    <cellStyle name="20% - Accent2 4 3 2" xfId="2403"/>
    <cellStyle name="20% - Accent2 4 4" xfId="722"/>
    <cellStyle name="20% - Accent2 4 4 2" xfId="2589"/>
    <cellStyle name="20% - Accent2 4 5" xfId="911"/>
    <cellStyle name="20% - Accent2 4 5 2" xfId="2775"/>
    <cellStyle name="20% - Accent2 4 6" xfId="1117"/>
    <cellStyle name="20% - Accent2 4 6 2" xfId="2961"/>
    <cellStyle name="20% - Accent2 4 7" xfId="1303"/>
    <cellStyle name="20% - Accent2 4 7 2" xfId="3147"/>
    <cellStyle name="20% - Accent2 4 8" xfId="1489"/>
    <cellStyle name="20% - Accent2 4 8 2" xfId="3333"/>
    <cellStyle name="20% - Accent2 4 9" xfId="1675"/>
    <cellStyle name="20% - Accent2 4 9 2" xfId="3519"/>
    <cellStyle name="20% - Accent2 5" xfId="274"/>
    <cellStyle name="20% - Accent2 5 10" xfId="2140"/>
    <cellStyle name="20% - Accent2 5 10 2" xfId="3984"/>
    <cellStyle name="20% - Accent2 5 11" xfId="2331"/>
    <cellStyle name="20% - Accent2 5 12" xfId="4171"/>
    <cellStyle name="20% - Accent2 5 13" xfId="443"/>
    <cellStyle name="20% - Accent2 5 2" xfId="629"/>
    <cellStyle name="20% - Accent2 5 2 2" xfId="2496"/>
    <cellStyle name="20% - Accent2 5 3" xfId="815"/>
    <cellStyle name="20% - Accent2 5 3 2" xfId="2682"/>
    <cellStyle name="20% - Accent2 5 4" xfId="1004"/>
    <cellStyle name="20% - Accent2 5 4 2" xfId="2868"/>
    <cellStyle name="20% - Accent2 5 5" xfId="1210"/>
    <cellStyle name="20% - Accent2 5 5 2" xfId="3054"/>
    <cellStyle name="20% - Accent2 5 6" xfId="1396"/>
    <cellStyle name="20% - Accent2 5 6 2" xfId="3240"/>
    <cellStyle name="20% - Accent2 5 7" xfId="1582"/>
    <cellStyle name="20% - Accent2 5 7 2" xfId="3426"/>
    <cellStyle name="20% - Accent2 5 8" xfId="1768"/>
    <cellStyle name="20% - Accent2 5 8 2" xfId="3612"/>
    <cellStyle name="20% - Accent2 5 9" xfId="1954"/>
    <cellStyle name="20% - Accent2 5 9 2" xfId="3798"/>
    <cellStyle name="20% - Accent2 6" xfId="199"/>
    <cellStyle name="20% - Accent2 6 10" xfId="2065"/>
    <cellStyle name="20% - Accent2 6 10 2" xfId="3909"/>
    <cellStyle name="20% - Accent2 6 11" xfId="2256"/>
    <cellStyle name="20% - Accent2 6 12" xfId="4096"/>
    <cellStyle name="20% - Accent2 6 13" xfId="368"/>
    <cellStyle name="20% - Accent2 6 2" xfId="554"/>
    <cellStyle name="20% - Accent2 6 2 2" xfId="2421"/>
    <cellStyle name="20% - Accent2 6 3" xfId="740"/>
    <cellStyle name="20% - Accent2 6 3 2" xfId="2607"/>
    <cellStyle name="20% - Accent2 6 4" xfId="929"/>
    <cellStyle name="20% - Accent2 6 4 2" xfId="2793"/>
    <cellStyle name="20% - Accent2 6 5" xfId="1135"/>
    <cellStyle name="20% - Accent2 6 5 2" xfId="2979"/>
    <cellStyle name="20% - Accent2 6 6" xfId="1321"/>
    <cellStyle name="20% - Accent2 6 6 2" xfId="3165"/>
    <cellStyle name="20% - Accent2 6 7" xfId="1507"/>
    <cellStyle name="20% - Accent2 6 7 2" xfId="3351"/>
    <cellStyle name="20% - Accent2 6 8" xfId="1693"/>
    <cellStyle name="20% - Accent2 6 8 2" xfId="3537"/>
    <cellStyle name="20% - Accent2 6 9" xfId="1879"/>
    <cellStyle name="20% - Accent2 6 9 2" xfId="3723"/>
    <cellStyle name="20% - Accent2 7" xfId="124"/>
    <cellStyle name="20% - Accent2 7 10" xfId="2181"/>
    <cellStyle name="20% - Accent2 7 11" xfId="4021"/>
    <cellStyle name="20% - Accent2 7 12" xfId="479"/>
    <cellStyle name="20% - Accent2 7 2" xfId="665"/>
    <cellStyle name="20% - Accent2 7 2 2" xfId="2532"/>
    <cellStyle name="20% - Accent2 7 3" xfId="854"/>
    <cellStyle name="20% - Accent2 7 3 2" xfId="2718"/>
    <cellStyle name="20% - Accent2 7 4" xfId="1060"/>
    <cellStyle name="20% - Accent2 7 4 2" xfId="2904"/>
    <cellStyle name="20% - Accent2 7 5" xfId="1246"/>
    <cellStyle name="20% - Accent2 7 5 2" xfId="3090"/>
    <cellStyle name="20% - Accent2 7 6" xfId="1432"/>
    <cellStyle name="20% - Accent2 7 6 2" xfId="3276"/>
    <cellStyle name="20% - Accent2 7 7" xfId="1618"/>
    <cellStyle name="20% - Accent2 7 7 2" xfId="3462"/>
    <cellStyle name="20% - Accent2 7 8" xfId="1804"/>
    <cellStyle name="20% - Accent2 7 8 2" xfId="3648"/>
    <cellStyle name="20% - Accent2 7 9" xfId="1990"/>
    <cellStyle name="20% - Accent2 7 9 2" xfId="3834"/>
    <cellStyle name="20% - Accent2 8" xfId="461"/>
    <cellStyle name="20% - Accent2 8 2" xfId="2355"/>
    <cellStyle name="20% - Accent2 9" xfId="647"/>
    <cellStyle name="20% - Accent2 9 2" xfId="2514"/>
    <cellStyle name="20% - Accent3" xfId="90" builtinId="38" customBuiltin="1"/>
    <cellStyle name="20% - Accent3 10" xfId="837"/>
    <cellStyle name="20% - Accent3 10 2" xfId="2702"/>
    <cellStyle name="20% - Accent3 11" xfId="1044"/>
    <cellStyle name="20% - Accent3 11 2" xfId="2888"/>
    <cellStyle name="20% - Accent3 12" xfId="1230"/>
    <cellStyle name="20% - Accent3 12 2" xfId="3074"/>
    <cellStyle name="20% - Accent3 13" xfId="1416"/>
    <cellStyle name="20% - Accent3 13 2" xfId="3260"/>
    <cellStyle name="20% - Accent3 14" xfId="1602"/>
    <cellStyle name="20% - Accent3 14 2" xfId="3446"/>
    <cellStyle name="20% - Accent3 15" xfId="1788"/>
    <cellStyle name="20% - Accent3 15 2" xfId="3632"/>
    <cellStyle name="20% - Accent3 16" xfId="1974"/>
    <cellStyle name="20% - Accent3 16 2" xfId="3818"/>
    <cellStyle name="20% - Accent3 17" xfId="2165"/>
    <cellStyle name="20% - Accent3 18" xfId="4005"/>
    <cellStyle name="20% - Accent3 19" xfId="295"/>
    <cellStyle name="20% - Accent3 2" xfId="145"/>
    <cellStyle name="20% - Accent3 2 10" xfId="1825"/>
    <cellStyle name="20% - Accent3 2 10 2" xfId="3669"/>
    <cellStyle name="20% - Accent3 2 11" xfId="2011"/>
    <cellStyle name="20% - Accent3 2 11 2" xfId="3855"/>
    <cellStyle name="20% - Accent3 2 12" xfId="2202"/>
    <cellStyle name="20% - Accent3 2 13" xfId="4042"/>
    <cellStyle name="20% - Accent3 2 14" xfId="314"/>
    <cellStyle name="20% - Accent3 2 2" xfId="220"/>
    <cellStyle name="20% - Accent3 2 2 10" xfId="2086"/>
    <cellStyle name="20% - Accent3 2 2 10 2" xfId="3930"/>
    <cellStyle name="20% - Accent3 2 2 11" xfId="2277"/>
    <cellStyle name="20% - Accent3 2 2 12" xfId="4117"/>
    <cellStyle name="20% - Accent3 2 2 13" xfId="389"/>
    <cellStyle name="20% - Accent3 2 2 2" xfId="575"/>
    <cellStyle name="20% - Accent3 2 2 2 2" xfId="2442"/>
    <cellStyle name="20% - Accent3 2 2 3" xfId="761"/>
    <cellStyle name="20% - Accent3 2 2 3 2" xfId="2628"/>
    <cellStyle name="20% - Accent3 2 2 4" xfId="950"/>
    <cellStyle name="20% - Accent3 2 2 4 2" xfId="2814"/>
    <cellStyle name="20% - Accent3 2 2 5" xfId="1156"/>
    <cellStyle name="20% - Accent3 2 2 5 2" xfId="3000"/>
    <cellStyle name="20% - Accent3 2 2 6" xfId="1342"/>
    <cellStyle name="20% - Accent3 2 2 6 2" xfId="3186"/>
    <cellStyle name="20% - Accent3 2 2 7" xfId="1528"/>
    <cellStyle name="20% - Accent3 2 2 7 2" xfId="3372"/>
    <cellStyle name="20% - Accent3 2 2 8" xfId="1714"/>
    <cellStyle name="20% - Accent3 2 2 8 2" xfId="3558"/>
    <cellStyle name="20% - Accent3 2 2 9" xfId="1900"/>
    <cellStyle name="20% - Accent3 2 2 9 2" xfId="3744"/>
    <cellStyle name="20% - Accent3 2 3" xfId="500"/>
    <cellStyle name="20% - Accent3 2 3 2" xfId="2368"/>
    <cellStyle name="20% - Accent3 2 4" xfId="686"/>
    <cellStyle name="20% - Accent3 2 4 2" xfId="2553"/>
    <cellStyle name="20% - Accent3 2 5" xfId="875"/>
    <cellStyle name="20% - Accent3 2 5 2" xfId="2739"/>
    <cellStyle name="20% - Accent3 2 6" xfId="1081"/>
    <cellStyle name="20% - Accent3 2 6 2" xfId="2925"/>
    <cellStyle name="20% - Accent3 2 7" xfId="1267"/>
    <cellStyle name="20% - Accent3 2 7 2" xfId="3111"/>
    <cellStyle name="20% - Accent3 2 8" xfId="1453"/>
    <cellStyle name="20% - Accent3 2 8 2" xfId="3297"/>
    <cellStyle name="20% - Accent3 2 9" xfId="1639"/>
    <cellStyle name="20% - Accent3 2 9 2" xfId="3483"/>
    <cellStyle name="20% - Accent3 3" xfId="164"/>
    <cellStyle name="20% - Accent3 3 10" xfId="1844"/>
    <cellStyle name="20% - Accent3 3 10 2" xfId="3688"/>
    <cellStyle name="20% - Accent3 3 11" xfId="2030"/>
    <cellStyle name="20% - Accent3 3 11 2" xfId="3874"/>
    <cellStyle name="20% - Accent3 3 12" xfId="2221"/>
    <cellStyle name="20% - Accent3 3 13" xfId="4061"/>
    <cellStyle name="20% - Accent3 3 14" xfId="333"/>
    <cellStyle name="20% - Accent3 3 2" xfId="239"/>
    <cellStyle name="20% - Accent3 3 2 10" xfId="2105"/>
    <cellStyle name="20% - Accent3 3 2 10 2" xfId="3949"/>
    <cellStyle name="20% - Accent3 3 2 11" xfId="2296"/>
    <cellStyle name="20% - Accent3 3 2 12" xfId="4136"/>
    <cellStyle name="20% - Accent3 3 2 13" xfId="408"/>
    <cellStyle name="20% - Accent3 3 2 2" xfId="594"/>
    <cellStyle name="20% - Accent3 3 2 2 2" xfId="2461"/>
    <cellStyle name="20% - Accent3 3 2 3" xfId="780"/>
    <cellStyle name="20% - Accent3 3 2 3 2" xfId="2647"/>
    <cellStyle name="20% - Accent3 3 2 4" xfId="969"/>
    <cellStyle name="20% - Accent3 3 2 4 2" xfId="2833"/>
    <cellStyle name="20% - Accent3 3 2 5" xfId="1175"/>
    <cellStyle name="20% - Accent3 3 2 5 2" xfId="3019"/>
    <cellStyle name="20% - Accent3 3 2 6" xfId="1361"/>
    <cellStyle name="20% - Accent3 3 2 6 2" xfId="3205"/>
    <cellStyle name="20% - Accent3 3 2 7" xfId="1547"/>
    <cellStyle name="20% - Accent3 3 2 7 2" xfId="3391"/>
    <cellStyle name="20% - Accent3 3 2 8" xfId="1733"/>
    <cellStyle name="20% - Accent3 3 2 8 2" xfId="3577"/>
    <cellStyle name="20% - Accent3 3 2 9" xfId="1919"/>
    <cellStyle name="20% - Accent3 3 2 9 2" xfId="3763"/>
    <cellStyle name="20% - Accent3 3 3" xfId="519"/>
    <cellStyle name="20% - Accent3 3 3 2" xfId="2386"/>
    <cellStyle name="20% - Accent3 3 4" xfId="705"/>
    <cellStyle name="20% - Accent3 3 4 2" xfId="2572"/>
    <cellStyle name="20% - Accent3 3 5" xfId="894"/>
    <cellStyle name="20% - Accent3 3 5 2" xfId="2758"/>
    <cellStyle name="20% - Accent3 3 6" xfId="1100"/>
    <cellStyle name="20% - Accent3 3 6 2" xfId="2944"/>
    <cellStyle name="20% - Accent3 3 7" xfId="1286"/>
    <cellStyle name="20% - Accent3 3 7 2" xfId="3130"/>
    <cellStyle name="20% - Accent3 3 8" xfId="1472"/>
    <cellStyle name="20% - Accent3 3 8 2" xfId="3316"/>
    <cellStyle name="20% - Accent3 3 9" xfId="1658"/>
    <cellStyle name="20% - Accent3 3 9 2" xfId="3502"/>
    <cellStyle name="20% - Accent3 4" xfId="183"/>
    <cellStyle name="20% - Accent3 4 10" xfId="1863"/>
    <cellStyle name="20% - Accent3 4 10 2" xfId="3707"/>
    <cellStyle name="20% - Accent3 4 11" xfId="2049"/>
    <cellStyle name="20% - Accent3 4 11 2" xfId="3893"/>
    <cellStyle name="20% - Accent3 4 12" xfId="2240"/>
    <cellStyle name="20% - Accent3 4 13" xfId="4080"/>
    <cellStyle name="20% - Accent3 4 14" xfId="352"/>
    <cellStyle name="20% - Accent3 4 2" xfId="258"/>
    <cellStyle name="20% - Accent3 4 2 10" xfId="2124"/>
    <cellStyle name="20% - Accent3 4 2 10 2" xfId="3968"/>
    <cellStyle name="20% - Accent3 4 2 11" xfId="2315"/>
    <cellStyle name="20% - Accent3 4 2 12" xfId="4155"/>
    <cellStyle name="20% - Accent3 4 2 13" xfId="427"/>
    <cellStyle name="20% - Accent3 4 2 2" xfId="613"/>
    <cellStyle name="20% - Accent3 4 2 2 2" xfId="2480"/>
    <cellStyle name="20% - Accent3 4 2 3" xfId="799"/>
    <cellStyle name="20% - Accent3 4 2 3 2" xfId="2666"/>
    <cellStyle name="20% - Accent3 4 2 4" xfId="988"/>
    <cellStyle name="20% - Accent3 4 2 4 2" xfId="2852"/>
    <cellStyle name="20% - Accent3 4 2 5" xfId="1194"/>
    <cellStyle name="20% - Accent3 4 2 5 2" xfId="3038"/>
    <cellStyle name="20% - Accent3 4 2 6" xfId="1380"/>
    <cellStyle name="20% - Accent3 4 2 6 2" xfId="3224"/>
    <cellStyle name="20% - Accent3 4 2 7" xfId="1566"/>
    <cellStyle name="20% - Accent3 4 2 7 2" xfId="3410"/>
    <cellStyle name="20% - Accent3 4 2 8" xfId="1752"/>
    <cellStyle name="20% - Accent3 4 2 8 2" xfId="3596"/>
    <cellStyle name="20% - Accent3 4 2 9" xfId="1938"/>
    <cellStyle name="20% - Accent3 4 2 9 2" xfId="3782"/>
    <cellStyle name="20% - Accent3 4 3" xfId="538"/>
    <cellStyle name="20% - Accent3 4 3 2" xfId="2405"/>
    <cellStyle name="20% - Accent3 4 4" xfId="724"/>
    <cellStyle name="20% - Accent3 4 4 2" xfId="2591"/>
    <cellStyle name="20% - Accent3 4 5" xfId="913"/>
    <cellStyle name="20% - Accent3 4 5 2" xfId="2777"/>
    <cellStyle name="20% - Accent3 4 6" xfId="1119"/>
    <cellStyle name="20% - Accent3 4 6 2" xfId="2963"/>
    <cellStyle name="20% - Accent3 4 7" xfId="1305"/>
    <cellStyle name="20% - Accent3 4 7 2" xfId="3149"/>
    <cellStyle name="20% - Accent3 4 8" xfId="1491"/>
    <cellStyle name="20% - Accent3 4 8 2" xfId="3335"/>
    <cellStyle name="20% - Accent3 4 9" xfId="1677"/>
    <cellStyle name="20% - Accent3 4 9 2" xfId="3521"/>
    <cellStyle name="20% - Accent3 5" xfId="276"/>
    <cellStyle name="20% - Accent3 5 10" xfId="2142"/>
    <cellStyle name="20% - Accent3 5 10 2" xfId="3986"/>
    <cellStyle name="20% - Accent3 5 11" xfId="2333"/>
    <cellStyle name="20% - Accent3 5 12" xfId="4173"/>
    <cellStyle name="20% - Accent3 5 13" xfId="445"/>
    <cellStyle name="20% - Accent3 5 2" xfId="631"/>
    <cellStyle name="20% - Accent3 5 2 2" xfId="2498"/>
    <cellStyle name="20% - Accent3 5 3" xfId="817"/>
    <cellStyle name="20% - Accent3 5 3 2" xfId="2684"/>
    <cellStyle name="20% - Accent3 5 4" xfId="1006"/>
    <cellStyle name="20% - Accent3 5 4 2" xfId="2870"/>
    <cellStyle name="20% - Accent3 5 5" xfId="1212"/>
    <cellStyle name="20% - Accent3 5 5 2" xfId="3056"/>
    <cellStyle name="20% - Accent3 5 6" xfId="1398"/>
    <cellStyle name="20% - Accent3 5 6 2" xfId="3242"/>
    <cellStyle name="20% - Accent3 5 7" xfId="1584"/>
    <cellStyle name="20% - Accent3 5 7 2" xfId="3428"/>
    <cellStyle name="20% - Accent3 5 8" xfId="1770"/>
    <cellStyle name="20% - Accent3 5 8 2" xfId="3614"/>
    <cellStyle name="20% - Accent3 5 9" xfId="1956"/>
    <cellStyle name="20% - Accent3 5 9 2" xfId="3800"/>
    <cellStyle name="20% - Accent3 6" xfId="201"/>
    <cellStyle name="20% - Accent3 6 10" xfId="2067"/>
    <cellStyle name="20% - Accent3 6 10 2" xfId="3911"/>
    <cellStyle name="20% - Accent3 6 11" xfId="2258"/>
    <cellStyle name="20% - Accent3 6 12" xfId="4098"/>
    <cellStyle name="20% - Accent3 6 13" xfId="370"/>
    <cellStyle name="20% - Accent3 6 2" xfId="556"/>
    <cellStyle name="20% - Accent3 6 2 2" xfId="2423"/>
    <cellStyle name="20% - Accent3 6 3" xfId="742"/>
    <cellStyle name="20% - Accent3 6 3 2" xfId="2609"/>
    <cellStyle name="20% - Accent3 6 4" xfId="931"/>
    <cellStyle name="20% - Accent3 6 4 2" xfId="2795"/>
    <cellStyle name="20% - Accent3 6 5" xfId="1137"/>
    <cellStyle name="20% - Accent3 6 5 2" xfId="2981"/>
    <cellStyle name="20% - Accent3 6 6" xfId="1323"/>
    <cellStyle name="20% - Accent3 6 6 2" xfId="3167"/>
    <cellStyle name="20% - Accent3 6 7" xfId="1509"/>
    <cellStyle name="20% - Accent3 6 7 2" xfId="3353"/>
    <cellStyle name="20% - Accent3 6 8" xfId="1695"/>
    <cellStyle name="20% - Accent3 6 8 2" xfId="3539"/>
    <cellStyle name="20% - Accent3 6 9" xfId="1881"/>
    <cellStyle name="20% - Accent3 6 9 2" xfId="3725"/>
    <cellStyle name="20% - Accent3 7" xfId="126"/>
    <cellStyle name="20% - Accent3 7 10" xfId="2183"/>
    <cellStyle name="20% - Accent3 7 11" xfId="4023"/>
    <cellStyle name="20% - Accent3 7 12" xfId="481"/>
    <cellStyle name="20% - Accent3 7 2" xfId="667"/>
    <cellStyle name="20% - Accent3 7 2 2" xfId="2534"/>
    <cellStyle name="20% - Accent3 7 3" xfId="856"/>
    <cellStyle name="20% - Accent3 7 3 2" xfId="2720"/>
    <cellStyle name="20% - Accent3 7 4" xfId="1062"/>
    <cellStyle name="20% - Accent3 7 4 2" xfId="2906"/>
    <cellStyle name="20% - Accent3 7 5" xfId="1248"/>
    <cellStyle name="20% - Accent3 7 5 2" xfId="3092"/>
    <cellStyle name="20% - Accent3 7 6" xfId="1434"/>
    <cellStyle name="20% - Accent3 7 6 2" xfId="3278"/>
    <cellStyle name="20% - Accent3 7 7" xfId="1620"/>
    <cellStyle name="20% - Accent3 7 7 2" xfId="3464"/>
    <cellStyle name="20% - Accent3 7 8" xfId="1806"/>
    <cellStyle name="20% - Accent3 7 8 2" xfId="3650"/>
    <cellStyle name="20% - Accent3 7 9" xfId="1992"/>
    <cellStyle name="20% - Accent3 7 9 2" xfId="3836"/>
    <cellStyle name="20% - Accent3 8" xfId="463"/>
    <cellStyle name="20% - Accent3 8 2" xfId="2360"/>
    <cellStyle name="20% - Accent3 9" xfId="649"/>
    <cellStyle name="20% - Accent3 9 2" xfId="2516"/>
    <cellStyle name="20% - Accent4" xfId="94" builtinId="42" customBuiltin="1"/>
    <cellStyle name="20% - Accent4 10" xfId="839"/>
    <cellStyle name="20% - Accent4 10 2" xfId="2704"/>
    <cellStyle name="20% - Accent4 11" xfId="1046"/>
    <cellStyle name="20% - Accent4 11 2" xfId="2890"/>
    <cellStyle name="20% - Accent4 12" xfId="1232"/>
    <cellStyle name="20% - Accent4 12 2" xfId="3076"/>
    <cellStyle name="20% - Accent4 13" xfId="1418"/>
    <cellStyle name="20% - Accent4 13 2" xfId="3262"/>
    <cellStyle name="20% - Accent4 14" xfId="1604"/>
    <cellStyle name="20% - Accent4 14 2" xfId="3448"/>
    <cellStyle name="20% - Accent4 15" xfId="1790"/>
    <cellStyle name="20% - Accent4 15 2" xfId="3634"/>
    <cellStyle name="20% - Accent4 16" xfId="1976"/>
    <cellStyle name="20% - Accent4 16 2" xfId="3820"/>
    <cellStyle name="20% - Accent4 17" xfId="2167"/>
    <cellStyle name="20% - Accent4 18" xfId="4007"/>
    <cellStyle name="20% - Accent4 19" xfId="297"/>
    <cellStyle name="20% - Accent4 2" xfId="147"/>
    <cellStyle name="20% - Accent4 2 10" xfId="1827"/>
    <cellStyle name="20% - Accent4 2 10 2" xfId="3671"/>
    <cellStyle name="20% - Accent4 2 11" xfId="2013"/>
    <cellStyle name="20% - Accent4 2 11 2" xfId="3857"/>
    <cellStyle name="20% - Accent4 2 12" xfId="2204"/>
    <cellStyle name="20% - Accent4 2 13" xfId="4044"/>
    <cellStyle name="20% - Accent4 2 14" xfId="316"/>
    <cellStyle name="20% - Accent4 2 2" xfId="222"/>
    <cellStyle name="20% - Accent4 2 2 10" xfId="2088"/>
    <cellStyle name="20% - Accent4 2 2 10 2" xfId="3932"/>
    <cellStyle name="20% - Accent4 2 2 11" xfId="2279"/>
    <cellStyle name="20% - Accent4 2 2 12" xfId="4119"/>
    <cellStyle name="20% - Accent4 2 2 13" xfId="391"/>
    <cellStyle name="20% - Accent4 2 2 2" xfId="577"/>
    <cellStyle name="20% - Accent4 2 2 2 2" xfId="2444"/>
    <cellStyle name="20% - Accent4 2 2 3" xfId="763"/>
    <cellStyle name="20% - Accent4 2 2 3 2" xfId="2630"/>
    <cellStyle name="20% - Accent4 2 2 4" xfId="952"/>
    <cellStyle name="20% - Accent4 2 2 4 2" xfId="2816"/>
    <cellStyle name="20% - Accent4 2 2 5" xfId="1158"/>
    <cellStyle name="20% - Accent4 2 2 5 2" xfId="3002"/>
    <cellStyle name="20% - Accent4 2 2 6" xfId="1344"/>
    <cellStyle name="20% - Accent4 2 2 6 2" xfId="3188"/>
    <cellStyle name="20% - Accent4 2 2 7" xfId="1530"/>
    <cellStyle name="20% - Accent4 2 2 7 2" xfId="3374"/>
    <cellStyle name="20% - Accent4 2 2 8" xfId="1716"/>
    <cellStyle name="20% - Accent4 2 2 8 2" xfId="3560"/>
    <cellStyle name="20% - Accent4 2 2 9" xfId="1902"/>
    <cellStyle name="20% - Accent4 2 2 9 2" xfId="3746"/>
    <cellStyle name="20% - Accent4 2 3" xfId="502"/>
    <cellStyle name="20% - Accent4 2 3 2" xfId="2370"/>
    <cellStyle name="20% - Accent4 2 4" xfId="688"/>
    <cellStyle name="20% - Accent4 2 4 2" xfId="2555"/>
    <cellStyle name="20% - Accent4 2 5" xfId="877"/>
    <cellStyle name="20% - Accent4 2 5 2" xfId="2741"/>
    <cellStyle name="20% - Accent4 2 6" xfId="1083"/>
    <cellStyle name="20% - Accent4 2 6 2" xfId="2927"/>
    <cellStyle name="20% - Accent4 2 7" xfId="1269"/>
    <cellStyle name="20% - Accent4 2 7 2" xfId="3113"/>
    <cellStyle name="20% - Accent4 2 8" xfId="1455"/>
    <cellStyle name="20% - Accent4 2 8 2" xfId="3299"/>
    <cellStyle name="20% - Accent4 2 9" xfId="1641"/>
    <cellStyle name="20% - Accent4 2 9 2" xfId="3485"/>
    <cellStyle name="20% - Accent4 3" xfId="166"/>
    <cellStyle name="20% - Accent4 3 10" xfId="1846"/>
    <cellStyle name="20% - Accent4 3 10 2" xfId="3690"/>
    <cellStyle name="20% - Accent4 3 11" xfId="2032"/>
    <cellStyle name="20% - Accent4 3 11 2" xfId="3876"/>
    <cellStyle name="20% - Accent4 3 12" xfId="2223"/>
    <cellStyle name="20% - Accent4 3 13" xfId="4063"/>
    <cellStyle name="20% - Accent4 3 14" xfId="335"/>
    <cellStyle name="20% - Accent4 3 2" xfId="241"/>
    <cellStyle name="20% - Accent4 3 2 10" xfId="2107"/>
    <cellStyle name="20% - Accent4 3 2 10 2" xfId="3951"/>
    <cellStyle name="20% - Accent4 3 2 11" xfId="2298"/>
    <cellStyle name="20% - Accent4 3 2 12" xfId="4138"/>
    <cellStyle name="20% - Accent4 3 2 13" xfId="410"/>
    <cellStyle name="20% - Accent4 3 2 2" xfId="596"/>
    <cellStyle name="20% - Accent4 3 2 2 2" xfId="2463"/>
    <cellStyle name="20% - Accent4 3 2 3" xfId="782"/>
    <cellStyle name="20% - Accent4 3 2 3 2" xfId="2649"/>
    <cellStyle name="20% - Accent4 3 2 4" xfId="971"/>
    <cellStyle name="20% - Accent4 3 2 4 2" xfId="2835"/>
    <cellStyle name="20% - Accent4 3 2 5" xfId="1177"/>
    <cellStyle name="20% - Accent4 3 2 5 2" xfId="3021"/>
    <cellStyle name="20% - Accent4 3 2 6" xfId="1363"/>
    <cellStyle name="20% - Accent4 3 2 6 2" xfId="3207"/>
    <cellStyle name="20% - Accent4 3 2 7" xfId="1549"/>
    <cellStyle name="20% - Accent4 3 2 7 2" xfId="3393"/>
    <cellStyle name="20% - Accent4 3 2 8" xfId="1735"/>
    <cellStyle name="20% - Accent4 3 2 8 2" xfId="3579"/>
    <cellStyle name="20% - Accent4 3 2 9" xfId="1921"/>
    <cellStyle name="20% - Accent4 3 2 9 2" xfId="3765"/>
    <cellStyle name="20% - Accent4 3 3" xfId="521"/>
    <cellStyle name="20% - Accent4 3 3 2" xfId="2388"/>
    <cellStyle name="20% - Accent4 3 4" xfId="707"/>
    <cellStyle name="20% - Accent4 3 4 2" xfId="2574"/>
    <cellStyle name="20% - Accent4 3 5" xfId="896"/>
    <cellStyle name="20% - Accent4 3 5 2" xfId="2760"/>
    <cellStyle name="20% - Accent4 3 6" xfId="1102"/>
    <cellStyle name="20% - Accent4 3 6 2" xfId="2946"/>
    <cellStyle name="20% - Accent4 3 7" xfId="1288"/>
    <cellStyle name="20% - Accent4 3 7 2" xfId="3132"/>
    <cellStyle name="20% - Accent4 3 8" xfId="1474"/>
    <cellStyle name="20% - Accent4 3 8 2" xfId="3318"/>
    <cellStyle name="20% - Accent4 3 9" xfId="1660"/>
    <cellStyle name="20% - Accent4 3 9 2" xfId="3504"/>
    <cellStyle name="20% - Accent4 4" xfId="185"/>
    <cellStyle name="20% - Accent4 4 10" xfId="1865"/>
    <cellStyle name="20% - Accent4 4 10 2" xfId="3709"/>
    <cellStyle name="20% - Accent4 4 11" xfId="2051"/>
    <cellStyle name="20% - Accent4 4 11 2" xfId="3895"/>
    <cellStyle name="20% - Accent4 4 12" xfId="2242"/>
    <cellStyle name="20% - Accent4 4 13" xfId="4082"/>
    <cellStyle name="20% - Accent4 4 14" xfId="354"/>
    <cellStyle name="20% - Accent4 4 2" xfId="260"/>
    <cellStyle name="20% - Accent4 4 2 10" xfId="2126"/>
    <cellStyle name="20% - Accent4 4 2 10 2" xfId="3970"/>
    <cellStyle name="20% - Accent4 4 2 11" xfId="2317"/>
    <cellStyle name="20% - Accent4 4 2 12" xfId="4157"/>
    <cellStyle name="20% - Accent4 4 2 13" xfId="429"/>
    <cellStyle name="20% - Accent4 4 2 2" xfId="615"/>
    <cellStyle name="20% - Accent4 4 2 2 2" xfId="2482"/>
    <cellStyle name="20% - Accent4 4 2 3" xfId="801"/>
    <cellStyle name="20% - Accent4 4 2 3 2" xfId="2668"/>
    <cellStyle name="20% - Accent4 4 2 4" xfId="990"/>
    <cellStyle name="20% - Accent4 4 2 4 2" xfId="2854"/>
    <cellStyle name="20% - Accent4 4 2 5" xfId="1196"/>
    <cellStyle name="20% - Accent4 4 2 5 2" xfId="3040"/>
    <cellStyle name="20% - Accent4 4 2 6" xfId="1382"/>
    <cellStyle name="20% - Accent4 4 2 6 2" xfId="3226"/>
    <cellStyle name="20% - Accent4 4 2 7" xfId="1568"/>
    <cellStyle name="20% - Accent4 4 2 7 2" xfId="3412"/>
    <cellStyle name="20% - Accent4 4 2 8" xfId="1754"/>
    <cellStyle name="20% - Accent4 4 2 8 2" xfId="3598"/>
    <cellStyle name="20% - Accent4 4 2 9" xfId="1940"/>
    <cellStyle name="20% - Accent4 4 2 9 2" xfId="3784"/>
    <cellStyle name="20% - Accent4 4 3" xfId="540"/>
    <cellStyle name="20% - Accent4 4 3 2" xfId="2407"/>
    <cellStyle name="20% - Accent4 4 4" xfId="726"/>
    <cellStyle name="20% - Accent4 4 4 2" xfId="2593"/>
    <cellStyle name="20% - Accent4 4 5" xfId="915"/>
    <cellStyle name="20% - Accent4 4 5 2" xfId="2779"/>
    <cellStyle name="20% - Accent4 4 6" xfId="1121"/>
    <cellStyle name="20% - Accent4 4 6 2" xfId="2965"/>
    <cellStyle name="20% - Accent4 4 7" xfId="1307"/>
    <cellStyle name="20% - Accent4 4 7 2" xfId="3151"/>
    <cellStyle name="20% - Accent4 4 8" xfId="1493"/>
    <cellStyle name="20% - Accent4 4 8 2" xfId="3337"/>
    <cellStyle name="20% - Accent4 4 9" xfId="1679"/>
    <cellStyle name="20% - Accent4 4 9 2" xfId="3523"/>
    <cellStyle name="20% - Accent4 5" xfId="278"/>
    <cellStyle name="20% - Accent4 5 10" xfId="2144"/>
    <cellStyle name="20% - Accent4 5 10 2" xfId="3988"/>
    <cellStyle name="20% - Accent4 5 11" xfId="2335"/>
    <cellStyle name="20% - Accent4 5 12" xfId="4175"/>
    <cellStyle name="20% - Accent4 5 13" xfId="447"/>
    <cellStyle name="20% - Accent4 5 2" xfId="633"/>
    <cellStyle name="20% - Accent4 5 2 2" xfId="2500"/>
    <cellStyle name="20% - Accent4 5 3" xfId="819"/>
    <cellStyle name="20% - Accent4 5 3 2" xfId="2686"/>
    <cellStyle name="20% - Accent4 5 4" xfId="1008"/>
    <cellStyle name="20% - Accent4 5 4 2" xfId="2872"/>
    <cellStyle name="20% - Accent4 5 5" xfId="1214"/>
    <cellStyle name="20% - Accent4 5 5 2" xfId="3058"/>
    <cellStyle name="20% - Accent4 5 6" xfId="1400"/>
    <cellStyle name="20% - Accent4 5 6 2" xfId="3244"/>
    <cellStyle name="20% - Accent4 5 7" xfId="1586"/>
    <cellStyle name="20% - Accent4 5 7 2" xfId="3430"/>
    <cellStyle name="20% - Accent4 5 8" xfId="1772"/>
    <cellStyle name="20% - Accent4 5 8 2" xfId="3616"/>
    <cellStyle name="20% - Accent4 5 9" xfId="1958"/>
    <cellStyle name="20% - Accent4 5 9 2" xfId="3802"/>
    <cellStyle name="20% - Accent4 6" xfId="203"/>
    <cellStyle name="20% - Accent4 6 10" xfId="2069"/>
    <cellStyle name="20% - Accent4 6 10 2" xfId="3913"/>
    <cellStyle name="20% - Accent4 6 11" xfId="2260"/>
    <cellStyle name="20% - Accent4 6 12" xfId="4100"/>
    <cellStyle name="20% - Accent4 6 13" xfId="372"/>
    <cellStyle name="20% - Accent4 6 2" xfId="558"/>
    <cellStyle name="20% - Accent4 6 2 2" xfId="2425"/>
    <cellStyle name="20% - Accent4 6 3" xfId="744"/>
    <cellStyle name="20% - Accent4 6 3 2" xfId="2611"/>
    <cellStyle name="20% - Accent4 6 4" xfId="933"/>
    <cellStyle name="20% - Accent4 6 4 2" xfId="2797"/>
    <cellStyle name="20% - Accent4 6 5" xfId="1139"/>
    <cellStyle name="20% - Accent4 6 5 2" xfId="2983"/>
    <cellStyle name="20% - Accent4 6 6" xfId="1325"/>
    <cellStyle name="20% - Accent4 6 6 2" xfId="3169"/>
    <cellStyle name="20% - Accent4 6 7" xfId="1511"/>
    <cellStyle name="20% - Accent4 6 7 2" xfId="3355"/>
    <cellStyle name="20% - Accent4 6 8" xfId="1697"/>
    <cellStyle name="20% - Accent4 6 8 2" xfId="3541"/>
    <cellStyle name="20% - Accent4 6 9" xfId="1883"/>
    <cellStyle name="20% - Accent4 6 9 2" xfId="3727"/>
    <cellStyle name="20% - Accent4 7" xfId="128"/>
    <cellStyle name="20% - Accent4 7 10" xfId="2185"/>
    <cellStyle name="20% - Accent4 7 11" xfId="4025"/>
    <cellStyle name="20% - Accent4 7 12" xfId="483"/>
    <cellStyle name="20% - Accent4 7 2" xfId="669"/>
    <cellStyle name="20% - Accent4 7 2 2" xfId="2536"/>
    <cellStyle name="20% - Accent4 7 3" xfId="858"/>
    <cellStyle name="20% - Accent4 7 3 2" xfId="2722"/>
    <cellStyle name="20% - Accent4 7 4" xfId="1064"/>
    <cellStyle name="20% - Accent4 7 4 2" xfId="2908"/>
    <cellStyle name="20% - Accent4 7 5" xfId="1250"/>
    <cellStyle name="20% - Accent4 7 5 2" xfId="3094"/>
    <cellStyle name="20% - Accent4 7 6" xfId="1436"/>
    <cellStyle name="20% - Accent4 7 6 2" xfId="3280"/>
    <cellStyle name="20% - Accent4 7 7" xfId="1622"/>
    <cellStyle name="20% - Accent4 7 7 2" xfId="3466"/>
    <cellStyle name="20% - Accent4 7 8" xfId="1808"/>
    <cellStyle name="20% - Accent4 7 8 2" xfId="3652"/>
    <cellStyle name="20% - Accent4 7 9" xfId="1994"/>
    <cellStyle name="20% - Accent4 7 9 2" xfId="3838"/>
    <cellStyle name="20% - Accent4 8" xfId="465"/>
    <cellStyle name="20% - Accent4 8 2" xfId="2358"/>
    <cellStyle name="20% - Accent4 9" xfId="651"/>
    <cellStyle name="20% - Accent4 9 2" xfId="2518"/>
    <cellStyle name="20% - Accent5" xfId="98" builtinId="46" customBuiltin="1"/>
    <cellStyle name="20% - Accent5 10" xfId="841"/>
    <cellStyle name="20% - Accent5 10 2" xfId="2706"/>
    <cellStyle name="20% - Accent5 11" xfId="1048"/>
    <cellStyle name="20% - Accent5 11 2" xfId="2892"/>
    <cellStyle name="20% - Accent5 12" xfId="1234"/>
    <cellStyle name="20% - Accent5 12 2" xfId="3078"/>
    <cellStyle name="20% - Accent5 13" xfId="1420"/>
    <cellStyle name="20% - Accent5 13 2" xfId="3264"/>
    <cellStyle name="20% - Accent5 14" xfId="1606"/>
    <cellStyle name="20% - Accent5 14 2" xfId="3450"/>
    <cellStyle name="20% - Accent5 15" xfId="1792"/>
    <cellStyle name="20% - Accent5 15 2" xfId="3636"/>
    <cellStyle name="20% - Accent5 16" xfId="1978"/>
    <cellStyle name="20% - Accent5 16 2" xfId="3822"/>
    <cellStyle name="20% - Accent5 17" xfId="2169"/>
    <cellStyle name="20% - Accent5 18" xfId="4009"/>
    <cellStyle name="20% - Accent5 19" xfId="299"/>
    <cellStyle name="20% - Accent5 2" xfId="149"/>
    <cellStyle name="20% - Accent5 2 10" xfId="1829"/>
    <cellStyle name="20% - Accent5 2 10 2" xfId="3673"/>
    <cellStyle name="20% - Accent5 2 11" xfId="2015"/>
    <cellStyle name="20% - Accent5 2 11 2" xfId="3859"/>
    <cellStyle name="20% - Accent5 2 12" xfId="2206"/>
    <cellStyle name="20% - Accent5 2 13" xfId="4046"/>
    <cellStyle name="20% - Accent5 2 14" xfId="318"/>
    <cellStyle name="20% - Accent5 2 2" xfId="224"/>
    <cellStyle name="20% - Accent5 2 2 10" xfId="2090"/>
    <cellStyle name="20% - Accent5 2 2 10 2" xfId="3934"/>
    <cellStyle name="20% - Accent5 2 2 11" xfId="2281"/>
    <cellStyle name="20% - Accent5 2 2 12" xfId="4121"/>
    <cellStyle name="20% - Accent5 2 2 13" xfId="393"/>
    <cellStyle name="20% - Accent5 2 2 2" xfId="579"/>
    <cellStyle name="20% - Accent5 2 2 2 2" xfId="2446"/>
    <cellStyle name="20% - Accent5 2 2 3" xfId="765"/>
    <cellStyle name="20% - Accent5 2 2 3 2" xfId="2632"/>
    <cellStyle name="20% - Accent5 2 2 4" xfId="954"/>
    <cellStyle name="20% - Accent5 2 2 4 2" xfId="2818"/>
    <cellStyle name="20% - Accent5 2 2 5" xfId="1160"/>
    <cellStyle name="20% - Accent5 2 2 5 2" xfId="3004"/>
    <cellStyle name="20% - Accent5 2 2 6" xfId="1346"/>
    <cellStyle name="20% - Accent5 2 2 6 2" xfId="3190"/>
    <cellStyle name="20% - Accent5 2 2 7" xfId="1532"/>
    <cellStyle name="20% - Accent5 2 2 7 2" xfId="3376"/>
    <cellStyle name="20% - Accent5 2 2 8" xfId="1718"/>
    <cellStyle name="20% - Accent5 2 2 8 2" xfId="3562"/>
    <cellStyle name="20% - Accent5 2 2 9" xfId="1904"/>
    <cellStyle name="20% - Accent5 2 2 9 2" xfId="3748"/>
    <cellStyle name="20% - Accent5 2 3" xfId="504"/>
    <cellStyle name="20% - Accent5 2 3 2" xfId="2372"/>
    <cellStyle name="20% - Accent5 2 4" xfId="690"/>
    <cellStyle name="20% - Accent5 2 4 2" xfId="2557"/>
    <cellStyle name="20% - Accent5 2 5" xfId="879"/>
    <cellStyle name="20% - Accent5 2 5 2" xfId="2743"/>
    <cellStyle name="20% - Accent5 2 6" xfId="1085"/>
    <cellStyle name="20% - Accent5 2 6 2" xfId="2929"/>
    <cellStyle name="20% - Accent5 2 7" xfId="1271"/>
    <cellStyle name="20% - Accent5 2 7 2" xfId="3115"/>
    <cellStyle name="20% - Accent5 2 8" xfId="1457"/>
    <cellStyle name="20% - Accent5 2 8 2" xfId="3301"/>
    <cellStyle name="20% - Accent5 2 9" xfId="1643"/>
    <cellStyle name="20% - Accent5 2 9 2" xfId="3487"/>
    <cellStyle name="20% - Accent5 3" xfId="168"/>
    <cellStyle name="20% - Accent5 3 10" xfId="1848"/>
    <cellStyle name="20% - Accent5 3 10 2" xfId="3692"/>
    <cellStyle name="20% - Accent5 3 11" xfId="2034"/>
    <cellStyle name="20% - Accent5 3 11 2" xfId="3878"/>
    <cellStyle name="20% - Accent5 3 12" xfId="2225"/>
    <cellStyle name="20% - Accent5 3 13" xfId="4065"/>
    <cellStyle name="20% - Accent5 3 14" xfId="337"/>
    <cellStyle name="20% - Accent5 3 2" xfId="243"/>
    <cellStyle name="20% - Accent5 3 2 10" xfId="2109"/>
    <cellStyle name="20% - Accent5 3 2 10 2" xfId="3953"/>
    <cellStyle name="20% - Accent5 3 2 11" xfId="2300"/>
    <cellStyle name="20% - Accent5 3 2 12" xfId="4140"/>
    <cellStyle name="20% - Accent5 3 2 13" xfId="412"/>
    <cellStyle name="20% - Accent5 3 2 2" xfId="598"/>
    <cellStyle name="20% - Accent5 3 2 2 2" xfId="2465"/>
    <cellStyle name="20% - Accent5 3 2 3" xfId="784"/>
    <cellStyle name="20% - Accent5 3 2 3 2" xfId="2651"/>
    <cellStyle name="20% - Accent5 3 2 4" xfId="973"/>
    <cellStyle name="20% - Accent5 3 2 4 2" xfId="2837"/>
    <cellStyle name="20% - Accent5 3 2 5" xfId="1179"/>
    <cellStyle name="20% - Accent5 3 2 5 2" xfId="3023"/>
    <cellStyle name="20% - Accent5 3 2 6" xfId="1365"/>
    <cellStyle name="20% - Accent5 3 2 6 2" xfId="3209"/>
    <cellStyle name="20% - Accent5 3 2 7" xfId="1551"/>
    <cellStyle name="20% - Accent5 3 2 7 2" xfId="3395"/>
    <cellStyle name="20% - Accent5 3 2 8" xfId="1737"/>
    <cellStyle name="20% - Accent5 3 2 8 2" xfId="3581"/>
    <cellStyle name="20% - Accent5 3 2 9" xfId="1923"/>
    <cellStyle name="20% - Accent5 3 2 9 2" xfId="3767"/>
    <cellStyle name="20% - Accent5 3 3" xfId="523"/>
    <cellStyle name="20% - Accent5 3 3 2" xfId="2390"/>
    <cellStyle name="20% - Accent5 3 4" xfId="709"/>
    <cellStyle name="20% - Accent5 3 4 2" xfId="2576"/>
    <cellStyle name="20% - Accent5 3 5" xfId="898"/>
    <cellStyle name="20% - Accent5 3 5 2" xfId="2762"/>
    <cellStyle name="20% - Accent5 3 6" xfId="1104"/>
    <cellStyle name="20% - Accent5 3 6 2" xfId="2948"/>
    <cellStyle name="20% - Accent5 3 7" xfId="1290"/>
    <cellStyle name="20% - Accent5 3 7 2" xfId="3134"/>
    <cellStyle name="20% - Accent5 3 8" xfId="1476"/>
    <cellStyle name="20% - Accent5 3 8 2" xfId="3320"/>
    <cellStyle name="20% - Accent5 3 9" xfId="1662"/>
    <cellStyle name="20% - Accent5 3 9 2" xfId="3506"/>
    <cellStyle name="20% - Accent5 4" xfId="187"/>
    <cellStyle name="20% - Accent5 4 10" xfId="1867"/>
    <cellStyle name="20% - Accent5 4 10 2" xfId="3711"/>
    <cellStyle name="20% - Accent5 4 11" xfId="2053"/>
    <cellStyle name="20% - Accent5 4 11 2" xfId="3897"/>
    <cellStyle name="20% - Accent5 4 12" xfId="2244"/>
    <cellStyle name="20% - Accent5 4 13" xfId="4084"/>
    <cellStyle name="20% - Accent5 4 14" xfId="356"/>
    <cellStyle name="20% - Accent5 4 2" xfId="262"/>
    <cellStyle name="20% - Accent5 4 2 10" xfId="2128"/>
    <cellStyle name="20% - Accent5 4 2 10 2" xfId="3972"/>
    <cellStyle name="20% - Accent5 4 2 11" xfId="2319"/>
    <cellStyle name="20% - Accent5 4 2 12" xfId="4159"/>
    <cellStyle name="20% - Accent5 4 2 13" xfId="431"/>
    <cellStyle name="20% - Accent5 4 2 2" xfId="617"/>
    <cellStyle name="20% - Accent5 4 2 2 2" xfId="2484"/>
    <cellStyle name="20% - Accent5 4 2 3" xfId="803"/>
    <cellStyle name="20% - Accent5 4 2 3 2" xfId="2670"/>
    <cellStyle name="20% - Accent5 4 2 4" xfId="992"/>
    <cellStyle name="20% - Accent5 4 2 4 2" xfId="2856"/>
    <cellStyle name="20% - Accent5 4 2 5" xfId="1198"/>
    <cellStyle name="20% - Accent5 4 2 5 2" xfId="3042"/>
    <cellStyle name="20% - Accent5 4 2 6" xfId="1384"/>
    <cellStyle name="20% - Accent5 4 2 6 2" xfId="3228"/>
    <cellStyle name="20% - Accent5 4 2 7" xfId="1570"/>
    <cellStyle name="20% - Accent5 4 2 7 2" xfId="3414"/>
    <cellStyle name="20% - Accent5 4 2 8" xfId="1756"/>
    <cellStyle name="20% - Accent5 4 2 8 2" xfId="3600"/>
    <cellStyle name="20% - Accent5 4 2 9" xfId="1942"/>
    <cellStyle name="20% - Accent5 4 2 9 2" xfId="3786"/>
    <cellStyle name="20% - Accent5 4 3" xfId="542"/>
    <cellStyle name="20% - Accent5 4 3 2" xfId="2409"/>
    <cellStyle name="20% - Accent5 4 4" xfId="728"/>
    <cellStyle name="20% - Accent5 4 4 2" xfId="2595"/>
    <cellStyle name="20% - Accent5 4 5" xfId="917"/>
    <cellStyle name="20% - Accent5 4 5 2" xfId="2781"/>
    <cellStyle name="20% - Accent5 4 6" xfId="1123"/>
    <cellStyle name="20% - Accent5 4 6 2" xfId="2967"/>
    <cellStyle name="20% - Accent5 4 7" xfId="1309"/>
    <cellStyle name="20% - Accent5 4 7 2" xfId="3153"/>
    <cellStyle name="20% - Accent5 4 8" xfId="1495"/>
    <cellStyle name="20% - Accent5 4 8 2" xfId="3339"/>
    <cellStyle name="20% - Accent5 4 9" xfId="1681"/>
    <cellStyle name="20% - Accent5 4 9 2" xfId="3525"/>
    <cellStyle name="20% - Accent5 5" xfId="280"/>
    <cellStyle name="20% - Accent5 5 10" xfId="2146"/>
    <cellStyle name="20% - Accent5 5 10 2" xfId="3990"/>
    <cellStyle name="20% - Accent5 5 11" xfId="2337"/>
    <cellStyle name="20% - Accent5 5 12" xfId="4177"/>
    <cellStyle name="20% - Accent5 5 13" xfId="449"/>
    <cellStyle name="20% - Accent5 5 2" xfId="635"/>
    <cellStyle name="20% - Accent5 5 2 2" xfId="2502"/>
    <cellStyle name="20% - Accent5 5 3" xfId="821"/>
    <cellStyle name="20% - Accent5 5 3 2" xfId="2688"/>
    <cellStyle name="20% - Accent5 5 4" xfId="1010"/>
    <cellStyle name="20% - Accent5 5 4 2" xfId="2874"/>
    <cellStyle name="20% - Accent5 5 5" xfId="1216"/>
    <cellStyle name="20% - Accent5 5 5 2" xfId="3060"/>
    <cellStyle name="20% - Accent5 5 6" xfId="1402"/>
    <cellStyle name="20% - Accent5 5 6 2" xfId="3246"/>
    <cellStyle name="20% - Accent5 5 7" xfId="1588"/>
    <cellStyle name="20% - Accent5 5 7 2" xfId="3432"/>
    <cellStyle name="20% - Accent5 5 8" xfId="1774"/>
    <cellStyle name="20% - Accent5 5 8 2" xfId="3618"/>
    <cellStyle name="20% - Accent5 5 9" xfId="1960"/>
    <cellStyle name="20% - Accent5 5 9 2" xfId="3804"/>
    <cellStyle name="20% - Accent5 6" xfId="205"/>
    <cellStyle name="20% - Accent5 6 10" xfId="2071"/>
    <cellStyle name="20% - Accent5 6 10 2" xfId="3915"/>
    <cellStyle name="20% - Accent5 6 11" xfId="2262"/>
    <cellStyle name="20% - Accent5 6 12" xfId="4102"/>
    <cellStyle name="20% - Accent5 6 13" xfId="374"/>
    <cellStyle name="20% - Accent5 6 2" xfId="560"/>
    <cellStyle name="20% - Accent5 6 2 2" xfId="2427"/>
    <cellStyle name="20% - Accent5 6 3" xfId="746"/>
    <cellStyle name="20% - Accent5 6 3 2" xfId="2613"/>
    <cellStyle name="20% - Accent5 6 4" xfId="935"/>
    <cellStyle name="20% - Accent5 6 4 2" xfId="2799"/>
    <cellStyle name="20% - Accent5 6 5" xfId="1141"/>
    <cellStyle name="20% - Accent5 6 5 2" xfId="2985"/>
    <cellStyle name="20% - Accent5 6 6" xfId="1327"/>
    <cellStyle name="20% - Accent5 6 6 2" xfId="3171"/>
    <cellStyle name="20% - Accent5 6 7" xfId="1513"/>
    <cellStyle name="20% - Accent5 6 7 2" xfId="3357"/>
    <cellStyle name="20% - Accent5 6 8" xfId="1699"/>
    <cellStyle name="20% - Accent5 6 8 2" xfId="3543"/>
    <cellStyle name="20% - Accent5 6 9" xfId="1885"/>
    <cellStyle name="20% - Accent5 6 9 2" xfId="3729"/>
    <cellStyle name="20% - Accent5 7" xfId="130"/>
    <cellStyle name="20% - Accent5 7 10" xfId="2187"/>
    <cellStyle name="20% - Accent5 7 11" xfId="4027"/>
    <cellStyle name="20% - Accent5 7 12" xfId="485"/>
    <cellStyle name="20% - Accent5 7 2" xfId="671"/>
    <cellStyle name="20% - Accent5 7 2 2" xfId="2538"/>
    <cellStyle name="20% - Accent5 7 3" xfId="860"/>
    <cellStyle name="20% - Accent5 7 3 2" xfId="2724"/>
    <cellStyle name="20% - Accent5 7 4" xfId="1066"/>
    <cellStyle name="20% - Accent5 7 4 2" xfId="2910"/>
    <cellStyle name="20% - Accent5 7 5" xfId="1252"/>
    <cellStyle name="20% - Accent5 7 5 2" xfId="3096"/>
    <cellStyle name="20% - Accent5 7 6" xfId="1438"/>
    <cellStyle name="20% - Accent5 7 6 2" xfId="3282"/>
    <cellStyle name="20% - Accent5 7 7" xfId="1624"/>
    <cellStyle name="20% - Accent5 7 7 2" xfId="3468"/>
    <cellStyle name="20% - Accent5 7 8" xfId="1810"/>
    <cellStyle name="20% - Accent5 7 8 2" xfId="3654"/>
    <cellStyle name="20% - Accent5 7 9" xfId="1996"/>
    <cellStyle name="20% - Accent5 7 9 2" xfId="3840"/>
    <cellStyle name="20% - Accent5 8" xfId="467"/>
    <cellStyle name="20% - Accent5 8 2" xfId="2356"/>
    <cellStyle name="20% - Accent5 9" xfId="653"/>
    <cellStyle name="20% - Accent5 9 2" xfId="2520"/>
    <cellStyle name="20% - Accent6" xfId="102" builtinId="50" customBuiltin="1"/>
    <cellStyle name="20% - Accent6 10" xfId="843"/>
    <cellStyle name="20% - Accent6 10 2" xfId="2708"/>
    <cellStyle name="20% - Accent6 11" xfId="1050"/>
    <cellStyle name="20% - Accent6 11 2" xfId="2894"/>
    <cellStyle name="20% - Accent6 12" xfId="1236"/>
    <cellStyle name="20% - Accent6 12 2" xfId="3080"/>
    <cellStyle name="20% - Accent6 13" xfId="1422"/>
    <cellStyle name="20% - Accent6 13 2" xfId="3266"/>
    <cellStyle name="20% - Accent6 14" xfId="1608"/>
    <cellStyle name="20% - Accent6 14 2" xfId="3452"/>
    <cellStyle name="20% - Accent6 15" xfId="1794"/>
    <cellStyle name="20% - Accent6 15 2" xfId="3638"/>
    <cellStyle name="20% - Accent6 16" xfId="1980"/>
    <cellStyle name="20% - Accent6 16 2" xfId="3824"/>
    <cellStyle name="20% - Accent6 17" xfId="2171"/>
    <cellStyle name="20% - Accent6 18" xfId="4011"/>
    <cellStyle name="20% - Accent6 19" xfId="301"/>
    <cellStyle name="20% - Accent6 2" xfId="151"/>
    <cellStyle name="20% - Accent6 2 10" xfId="1831"/>
    <cellStyle name="20% - Accent6 2 10 2" xfId="3675"/>
    <cellStyle name="20% - Accent6 2 11" xfId="2017"/>
    <cellStyle name="20% - Accent6 2 11 2" xfId="3861"/>
    <cellStyle name="20% - Accent6 2 12" xfId="2208"/>
    <cellStyle name="20% - Accent6 2 13" xfId="4048"/>
    <cellStyle name="20% - Accent6 2 14" xfId="320"/>
    <cellStyle name="20% - Accent6 2 2" xfId="226"/>
    <cellStyle name="20% - Accent6 2 2 10" xfId="2092"/>
    <cellStyle name="20% - Accent6 2 2 10 2" xfId="3936"/>
    <cellStyle name="20% - Accent6 2 2 11" xfId="2283"/>
    <cellStyle name="20% - Accent6 2 2 12" xfId="4123"/>
    <cellStyle name="20% - Accent6 2 2 13" xfId="395"/>
    <cellStyle name="20% - Accent6 2 2 2" xfId="581"/>
    <cellStyle name="20% - Accent6 2 2 2 2" xfId="2448"/>
    <cellStyle name="20% - Accent6 2 2 3" xfId="767"/>
    <cellStyle name="20% - Accent6 2 2 3 2" xfId="2634"/>
    <cellStyle name="20% - Accent6 2 2 4" xfId="956"/>
    <cellStyle name="20% - Accent6 2 2 4 2" xfId="2820"/>
    <cellStyle name="20% - Accent6 2 2 5" xfId="1162"/>
    <cellStyle name="20% - Accent6 2 2 5 2" xfId="3006"/>
    <cellStyle name="20% - Accent6 2 2 6" xfId="1348"/>
    <cellStyle name="20% - Accent6 2 2 6 2" xfId="3192"/>
    <cellStyle name="20% - Accent6 2 2 7" xfId="1534"/>
    <cellStyle name="20% - Accent6 2 2 7 2" xfId="3378"/>
    <cellStyle name="20% - Accent6 2 2 8" xfId="1720"/>
    <cellStyle name="20% - Accent6 2 2 8 2" xfId="3564"/>
    <cellStyle name="20% - Accent6 2 2 9" xfId="1906"/>
    <cellStyle name="20% - Accent6 2 2 9 2" xfId="3750"/>
    <cellStyle name="20% - Accent6 2 3" xfId="506"/>
    <cellStyle name="20% - Accent6 2 3 2" xfId="2374"/>
    <cellStyle name="20% - Accent6 2 4" xfId="692"/>
    <cellStyle name="20% - Accent6 2 4 2" xfId="2559"/>
    <cellStyle name="20% - Accent6 2 5" xfId="881"/>
    <cellStyle name="20% - Accent6 2 5 2" xfId="2745"/>
    <cellStyle name="20% - Accent6 2 6" xfId="1087"/>
    <cellStyle name="20% - Accent6 2 6 2" xfId="2931"/>
    <cellStyle name="20% - Accent6 2 7" xfId="1273"/>
    <cellStyle name="20% - Accent6 2 7 2" xfId="3117"/>
    <cellStyle name="20% - Accent6 2 8" xfId="1459"/>
    <cellStyle name="20% - Accent6 2 8 2" xfId="3303"/>
    <cellStyle name="20% - Accent6 2 9" xfId="1645"/>
    <cellStyle name="20% - Accent6 2 9 2" xfId="3489"/>
    <cellStyle name="20% - Accent6 3" xfId="170"/>
    <cellStyle name="20% - Accent6 3 10" xfId="1850"/>
    <cellStyle name="20% - Accent6 3 10 2" xfId="3694"/>
    <cellStyle name="20% - Accent6 3 11" xfId="2036"/>
    <cellStyle name="20% - Accent6 3 11 2" xfId="3880"/>
    <cellStyle name="20% - Accent6 3 12" xfId="2227"/>
    <cellStyle name="20% - Accent6 3 13" xfId="4067"/>
    <cellStyle name="20% - Accent6 3 14" xfId="339"/>
    <cellStyle name="20% - Accent6 3 2" xfId="245"/>
    <cellStyle name="20% - Accent6 3 2 10" xfId="2111"/>
    <cellStyle name="20% - Accent6 3 2 10 2" xfId="3955"/>
    <cellStyle name="20% - Accent6 3 2 11" xfId="2302"/>
    <cellStyle name="20% - Accent6 3 2 12" xfId="4142"/>
    <cellStyle name="20% - Accent6 3 2 13" xfId="414"/>
    <cellStyle name="20% - Accent6 3 2 2" xfId="600"/>
    <cellStyle name="20% - Accent6 3 2 2 2" xfId="2467"/>
    <cellStyle name="20% - Accent6 3 2 3" xfId="786"/>
    <cellStyle name="20% - Accent6 3 2 3 2" xfId="2653"/>
    <cellStyle name="20% - Accent6 3 2 4" xfId="975"/>
    <cellStyle name="20% - Accent6 3 2 4 2" xfId="2839"/>
    <cellStyle name="20% - Accent6 3 2 5" xfId="1181"/>
    <cellStyle name="20% - Accent6 3 2 5 2" xfId="3025"/>
    <cellStyle name="20% - Accent6 3 2 6" xfId="1367"/>
    <cellStyle name="20% - Accent6 3 2 6 2" xfId="3211"/>
    <cellStyle name="20% - Accent6 3 2 7" xfId="1553"/>
    <cellStyle name="20% - Accent6 3 2 7 2" xfId="3397"/>
    <cellStyle name="20% - Accent6 3 2 8" xfId="1739"/>
    <cellStyle name="20% - Accent6 3 2 8 2" xfId="3583"/>
    <cellStyle name="20% - Accent6 3 2 9" xfId="1925"/>
    <cellStyle name="20% - Accent6 3 2 9 2" xfId="3769"/>
    <cellStyle name="20% - Accent6 3 3" xfId="525"/>
    <cellStyle name="20% - Accent6 3 3 2" xfId="2392"/>
    <cellStyle name="20% - Accent6 3 4" xfId="711"/>
    <cellStyle name="20% - Accent6 3 4 2" xfId="2578"/>
    <cellStyle name="20% - Accent6 3 5" xfId="900"/>
    <cellStyle name="20% - Accent6 3 5 2" xfId="2764"/>
    <cellStyle name="20% - Accent6 3 6" xfId="1106"/>
    <cellStyle name="20% - Accent6 3 6 2" xfId="2950"/>
    <cellStyle name="20% - Accent6 3 7" xfId="1292"/>
    <cellStyle name="20% - Accent6 3 7 2" xfId="3136"/>
    <cellStyle name="20% - Accent6 3 8" xfId="1478"/>
    <cellStyle name="20% - Accent6 3 8 2" xfId="3322"/>
    <cellStyle name="20% - Accent6 3 9" xfId="1664"/>
    <cellStyle name="20% - Accent6 3 9 2" xfId="3508"/>
    <cellStyle name="20% - Accent6 4" xfId="189"/>
    <cellStyle name="20% - Accent6 4 10" xfId="1869"/>
    <cellStyle name="20% - Accent6 4 10 2" xfId="3713"/>
    <cellStyle name="20% - Accent6 4 11" xfId="2055"/>
    <cellStyle name="20% - Accent6 4 11 2" xfId="3899"/>
    <cellStyle name="20% - Accent6 4 12" xfId="2246"/>
    <cellStyle name="20% - Accent6 4 13" xfId="4086"/>
    <cellStyle name="20% - Accent6 4 14" xfId="358"/>
    <cellStyle name="20% - Accent6 4 2" xfId="264"/>
    <cellStyle name="20% - Accent6 4 2 10" xfId="2130"/>
    <cellStyle name="20% - Accent6 4 2 10 2" xfId="3974"/>
    <cellStyle name="20% - Accent6 4 2 11" xfId="2321"/>
    <cellStyle name="20% - Accent6 4 2 12" xfId="4161"/>
    <cellStyle name="20% - Accent6 4 2 13" xfId="433"/>
    <cellStyle name="20% - Accent6 4 2 2" xfId="619"/>
    <cellStyle name="20% - Accent6 4 2 2 2" xfId="2486"/>
    <cellStyle name="20% - Accent6 4 2 3" xfId="805"/>
    <cellStyle name="20% - Accent6 4 2 3 2" xfId="2672"/>
    <cellStyle name="20% - Accent6 4 2 4" xfId="994"/>
    <cellStyle name="20% - Accent6 4 2 4 2" xfId="2858"/>
    <cellStyle name="20% - Accent6 4 2 5" xfId="1200"/>
    <cellStyle name="20% - Accent6 4 2 5 2" xfId="3044"/>
    <cellStyle name="20% - Accent6 4 2 6" xfId="1386"/>
    <cellStyle name="20% - Accent6 4 2 6 2" xfId="3230"/>
    <cellStyle name="20% - Accent6 4 2 7" xfId="1572"/>
    <cellStyle name="20% - Accent6 4 2 7 2" xfId="3416"/>
    <cellStyle name="20% - Accent6 4 2 8" xfId="1758"/>
    <cellStyle name="20% - Accent6 4 2 8 2" xfId="3602"/>
    <cellStyle name="20% - Accent6 4 2 9" xfId="1944"/>
    <cellStyle name="20% - Accent6 4 2 9 2" xfId="3788"/>
    <cellStyle name="20% - Accent6 4 3" xfId="544"/>
    <cellStyle name="20% - Accent6 4 3 2" xfId="2411"/>
    <cellStyle name="20% - Accent6 4 4" xfId="730"/>
    <cellStyle name="20% - Accent6 4 4 2" xfId="2597"/>
    <cellStyle name="20% - Accent6 4 5" xfId="919"/>
    <cellStyle name="20% - Accent6 4 5 2" xfId="2783"/>
    <cellStyle name="20% - Accent6 4 6" xfId="1125"/>
    <cellStyle name="20% - Accent6 4 6 2" xfId="2969"/>
    <cellStyle name="20% - Accent6 4 7" xfId="1311"/>
    <cellStyle name="20% - Accent6 4 7 2" xfId="3155"/>
    <cellStyle name="20% - Accent6 4 8" xfId="1497"/>
    <cellStyle name="20% - Accent6 4 8 2" xfId="3341"/>
    <cellStyle name="20% - Accent6 4 9" xfId="1683"/>
    <cellStyle name="20% - Accent6 4 9 2" xfId="3527"/>
    <cellStyle name="20% - Accent6 5" xfId="282"/>
    <cellStyle name="20% - Accent6 5 10" xfId="2148"/>
    <cellStyle name="20% - Accent6 5 10 2" xfId="3992"/>
    <cellStyle name="20% - Accent6 5 11" xfId="2339"/>
    <cellStyle name="20% - Accent6 5 12" xfId="4179"/>
    <cellStyle name="20% - Accent6 5 13" xfId="451"/>
    <cellStyle name="20% - Accent6 5 2" xfId="637"/>
    <cellStyle name="20% - Accent6 5 2 2" xfId="2504"/>
    <cellStyle name="20% - Accent6 5 3" xfId="823"/>
    <cellStyle name="20% - Accent6 5 3 2" xfId="2690"/>
    <cellStyle name="20% - Accent6 5 4" xfId="1012"/>
    <cellStyle name="20% - Accent6 5 4 2" xfId="2876"/>
    <cellStyle name="20% - Accent6 5 5" xfId="1218"/>
    <cellStyle name="20% - Accent6 5 5 2" xfId="3062"/>
    <cellStyle name="20% - Accent6 5 6" xfId="1404"/>
    <cellStyle name="20% - Accent6 5 6 2" xfId="3248"/>
    <cellStyle name="20% - Accent6 5 7" xfId="1590"/>
    <cellStyle name="20% - Accent6 5 7 2" xfId="3434"/>
    <cellStyle name="20% - Accent6 5 8" xfId="1776"/>
    <cellStyle name="20% - Accent6 5 8 2" xfId="3620"/>
    <cellStyle name="20% - Accent6 5 9" xfId="1962"/>
    <cellStyle name="20% - Accent6 5 9 2" xfId="3806"/>
    <cellStyle name="20% - Accent6 6" xfId="207"/>
    <cellStyle name="20% - Accent6 6 10" xfId="2073"/>
    <cellStyle name="20% - Accent6 6 10 2" xfId="3917"/>
    <cellStyle name="20% - Accent6 6 11" xfId="2264"/>
    <cellStyle name="20% - Accent6 6 12" xfId="4104"/>
    <cellStyle name="20% - Accent6 6 13" xfId="376"/>
    <cellStyle name="20% - Accent6 6 2" xfId="562"/>
    <cellStyle name="20% - Accent6 6 2 2" xfId="2429"/>
    <cellStyle name="20% - Accent6 6 3" xfId="748"/>
    <cellStyle name="20% - Accent6 6 3 2" xfId="2615"/>
    <cellStyle name="20% - Accent6 6 4" xfId="937"/>
    <cellStyle name="20% - Accent6 6 4 2" xfId="2801"/>
    <cellStyle name="20% - Accent6 6 5" xfId="1143"/>
    <cellStyle name="20% - Accent6 6 5 2" xfId="2987"/>
    <cellStyle name="20% - Accent6 6 6" xfId="1329"/>
    <cellStyle name="20% - Accent6 6 6 2" xfId="3173"/>
    <cellStyle name="20% - Accent6 6 7" xfId="1515"/>
    <cellStyle name="20% - Accent6 6 7 2" xfId="3359"/>
    <cellStyle name="20% - Accent6 6 8" xfId="1701"/>
    <cellStyle name="20% - Accent6 6 8 2" xfId="3545"/>
    <cellStyle name="20% - Accent6 6 9" xfId="1887"/>
    <cellStyle name="20% - Accent6 6 9 2" xfId="3731"/>
    <cellStyle name="20% - Accent6 7" xfId="132"/>
    <cellStyle name="20% - Accent6 7 10" xfId="2189"/>
    <cellStyle name="20% - Accent6 7 11" xfId="4029"/>
    <cellStyle name="20% - Accent6 7 12" xfId="487"/>
    <cellStyle name="20% - Accent6 7 2" xfId="673"/>
    <cellStyle name="20% - Accent6 7 2 2" xfId="2540"/>
    <cellStyle name="20% - Accent6 7 3" xfId="862"/>
    <cellStyle name="20% - Accent6 7 3 2" xfId="2726"/>
    <cellStyle name="20% - Accent6 7 4" xfId="1068"/>
    <cellStyle name="20% - Accent6 7 4 2" xfId="2912"/>
    <cellStyle name="20% - Accent6 7 5" xfId="1254"/>
    <cellStyle name="20% - Accent6 7 5 2" xfId="3098"/>
    <cellStyle name="20% - Accent6 7 6" xfId="1440"/>
    <cellStyle name="20% - Accent6 7 6 2" xfId="3284"/>
    <cellStyle name="20% - Accent6 7 7" xfId="1626"/>
    <cellStyle name="20% - Accent6 7 7 2" xfId="3470"/>
    <cellStyle name="20% - Accent6 7 8" xfId="1812"/>
    <cellStyle name="20% - Accent6 7 8 2" xfId="3656"/>
    <cellStyle name="20% - Accent6 7 9" xfId="1998"/>
    <cellStyle name="20% - Accent6 7 9 2" xfId="3842"/>
    <cellStyle name="20% - Accent6 8" xfId="469"/>
    <cellStyle name="20% - Accent6 8 2" xfId="2159"/>
    <cellStyle name="20% - Accent6 9" xfId="655"/>
    <cellStyle name="20% - Accent6 9 2" xfId="2522"/>
    <cellStyle name="40% - Accent1" xfId="83" builtinId="31" customBuiltin="1"/>
    <cellStyle name="40% - Accent1 10" xfId="834"/>
    <cellStyle name="40% - Accent1 10 2" xfId="2699"/>
    <cellStyle name="40% - Accent1 11" xfId="1041"/>
    <cellStyle name="40% - Accent1 11 2" xfId="2885"/>
    <cellStyle name="40% - Accent1 12" xfId="1227"/>
    <cellStyle name="40% - Accent1 12 2" xfId="3071"/>
    <cellStyle name="40% - Accent1 13" xfId="1413"/>
    <cellStyle name="40% - Accent1 13 2" xfId="3257"/>
    <cellStyle name="40% - Accent1 14" xfId="1599"/>
    <cellStyle name="40% - Accent1 14 2" xfId="3443"/>
    <cellStyle name="40% - Accent1 15" xfId="1785"/>
    <cellStyle name="40% - Accent1 15 2" xfId="3629"/>
    <cellStyle name="40% - Accent1 16" xfId="1971"/>
    <cellStyle name="40% - Accent1 16 2" xfId="3815"/>
    <cellStyle name="40% - Accent1 17" xfId="2162"/>
    <cellStyle name="40% - Accent1 18" xfId="4002"/>
    <cellStyle name="40% - Accent1 19" xfId="292"/>
    <cellStyle name="40% - Accent1 2" xfId="142"/>
    <cellStyle name="40% - Accent1 2 10" xfId="1822"/>
    <cellStyle name="40% - Accent1 2 10 2" xfId="3666"/>
    <cellStyle name="40% - Accent1 2 11" xfId="2008"/>
    <cellStyle name="40% - Accent1 2 11 2" xfId="3852"/>
    <cellStyle name="40% - Accent1 2 12" xfId="2199"/>
    <cellStyle name="40% - Accent1 2 13" xfId="4039"/>
    <cellStyle name="40% - Accent1 2 14" xfId="311"/>
    <cellStyle name="40% - Accent1 2 2" xfId="217"/>
    <cellStyle name="40% - Accent1 2 2 10" xfId="2083"/>
    <cellStyle name="40% - Accent1 2 2 10 2" xfId="3927"/>
    <cellStyle name="40% - Accent1 2 2 11" xfId="2274"/>
    <cellStyle name="40% - Accent1 2 2 12" xfId="4114"/>
    <cellStyle name="40% - Accent1 2 2 13" xfId="386"/>
    <cellStyle name="40% - Accent1 2 2 2" xfId="572"/>
    <cellStyle name="40% - Accent1 2 2 2 2" xfId="2439"/>
    <cellStyle name="40% - Accent1 2 2 3" xfId="758"/>
    <cellStyle name="40% - Accent1 2 2 3 2" xfId="2625"/>
    <cellStyle name="40% - Accent1 2 2 4" xfId="947"/>
    <cellStyle name="40% - Accent1 2 2 4 2" xfId="2811"/>
    <cellStyle name="40% - Accent1 2 2 5" xfId="1153"/>
    <cellStyle name="40% - Accent1 2 2 5 2" xfId="2997"/>
    <cellStyle name="40% - Accent1 2 2 6" xfId="1339"/>
    <cellStyle name="40% - Accent1 2 2 6 2" xfId="3183"/>
    <cellStyle name="40% - Accent1 2 2 7" xfId="1525"/>
    <cellStyle name="40% - Accent1 2 2 7 2" xfId="3369"/>
    <cellStyle name="40% - Accent1 2 2 8" xfId="1711"/>
    <cellStyle name="40% - Accent1 2 2 8 2" xfId="3555"/>
    <cellStyle name="40% - Accent1 2 2 9" xfId="1897"/>
    <cellStyle name="40% - Accent1 2 2 9 2" xfId="3741"/>
    <cellStyle name="40% - Accent1 2 3" xfId="497"/>
    <cellStyle name="40% - Accent1 2 3 2" xfId="2365"/>
    <cellStyle name="40% - Accent1 2 4" xfId="683"/>
    <cellStyle name="40% - Accent1 2 4 2" xfId="2550"/>
    <cellStyle name="40% - Accent1 2 5" xfId="872"/>
    <cellStyle name="40% - Accent1 2 5 2" xfId="2736"/>
    <cellStyle name="40% - Accent1 2 6" xfId="1078"/>
    <cellStyle name="40% - Accent1 2 6 2" xfId="2922"/>
    <cellStyle name="40% - Accent1 2 7" xfId="1264"/>
    <cellStyle name="40% - Accent1 2 7 2" xfId="3108"/>
    <cellStyle name="40% - Accent1 2 8" xfId="1450"/>
    <cellStyle name="40% - Accent1 2 8 2" xfId="3294"/>
    <cellStyle name="40% - Accent1 2 9" xfId="1636"/>
    <cellStyle name="40% - Accent1 2 9 2" xfId="3480"/>
    <cellStyle name="40% - Accent1 3" xfId="161"/>
    <cellStyle name="40% - Accent1 3 10" xfId="1841"/>
    <cellStyle name="40% - Accent1 3 10 2" xfId="3685"/>
    <cellStyle name="40% - Accent1 3 11" xfId="2027"/>
    <cellStyle name="40% - Accent1 3 11 2" xfId="3871"/>
    <cellStyle name="40% - Accent1 3 12" xfId="2218"/>
    <cellStyle name="40% - Accent1 3 13" xfId="4058"/>
    <cellStyle name="40% - Accent1 3 14" xfId="330"/>
    <cellStyle name="40% - Accent1 3 2" xfId="236"/>
    <cellStyle name="40% - Accent1 3 2 10" xfId="2102"/>
    <cellStyle name="40% - Accent1 3 2 10 2" xfId="3946"/>
    <cellStyle name="40% - Accent1 3 2 11" xfId="2293"/>
    <cellStyle name="40% - Accent1 3 2 12" xfId="4133"/>
    <cellStyle name="40% - Accent1 3 2 13" xfId="405"/>
    <cellStyle name="40% - Accent1 3 2 2" xfId="591"/>
    <cellStyle name="40% - Accent1 3 2 2 2" xfId="2458"/>
    <cellStyle name="40% - Accent1 3 2 3" xfId="777"/>
    <cellStyle name="40% - Accent1 3 2 3 2" xfId="2644"/>
    <cellStyle name="40% - Accent1 3 2 4" xfId="966"/>
    <cellStyle name="40% - Accent1 3 2 4 2" xfId="2830"/>
    <cellStyle name="40% - Accent1 3 2 5" xfId="1172"/>
    <cellStyle name="40% - Accent1 3 2 5 2" xfId="3016"/>
    <cellStyle name="40% - Accent1 3 2 6" xfId="1358"/>
    <cellStyle name="40% - Accent1 3 2 6 2" xfId="3202"/>
    <cellStyle name="40% - Accent1 3 2 7" xfId="1544"/>
    <cellStyle name="40% - Accent1 3 2 7 2" xfId="3388"/>
    <cellStyle name="40% - Accent1 3 2 8" xfId="1730"/>
    <cellStyle name="40% - Accent1 3 2 8 2" xfId="3574"/>
    <cellStyle name="40% - Accent1 3 2 9" xfId="1916"/>
    <cellStyle name="40% - Accent1 3 2 9 2" xfId="3760"/>
    <cellStyle name="40% - Accent1 3 3" xfId="516"/>
    <cellStyle name="40% - Accent1 3 3 2" xfId="2383"/>
    <cellStyle name="40% - Accent1 3 4" xfId="702"/>
    <cellStyle name="40% - Accent1 3 4 2" xfId="2569"/>
    <cellStyle name="40% - Accent1 3 5" xfId="891"/>
    <cellStyle name="40% - Accent1 3 5 2" xfId="2755"/>
    <cellStyle name="40% - Accent1 3 6" xfId="1097"/>
    <cellStyle name="40% - Accent1 3 6 2" xfId="2941"/>
    <cellStyle name="40% - Accent1 3 7" xfId="1283"/>
    <cellStyle name="40% - Accent1 3 7 2" xfId="3127"/>
    <cellStyle name="40% - Accent1 3 8" xfId="1469"/>
    <cellStyle name="40% - Accent1 3 8 2" xfId="3313"/>
    <cellStyle name="40% - Accent1 3 9" xfId="1655"/>
    <cellStyle name="40% - Accent1 3 9 2" xfId="3499"/>
    <cellStyle name="40% - Accent1 4" xfId="180"/>
    <cellStyle name="40% - Accent1 4 10" xfId="1860"/>
    <cellStyle name="40% - Accent1 4 10 2" xfId="3704"/>
    <cellStyle name="40% - Accent1 4 11" xfId="2046"/>
    <cellStyle name="40% - Accent1 4 11 2" xfId="3890"/>
    <cellStyle name="40% - Accent1 4 12" xfId="2237"/>
    <cellStyle name="40% - Accent1 4 13" xfId="4077"/>
    <cellStyle name="40% - Accent1 4 14" xfId="349"/>
    <cellStyle name="40% - Accent1 4 2" xfId="255"/>
    <cellStyle name="40% - Accent1 4 2 10" xfId="2121"/>
    <cellStyle name="40% - Accent1 4 2 10 2" xfId="3965"/>
    <cellStyle name="40% - Accent1 4 2 11" xfId="2312"/>
    <cellStyle name="40% - Accent1 4 2 12" xfId="4152"/>
    <cellStyle name="40% - Accent1 4 2 13" xfId="424"/>
    <cellStyle name="40% - Accent1 4 2 2" xfId="610"/>
    <cellStyle name="40% - Accent1 4 2 2 2" xfId="2477"/>
    <cellStyle name="40% - Accent1 4 2 3" xfId="796"/>
    <cellStyle name="40% - Accent1 4 2 3 2" xfId="2663"/>
    <cellStyle name="40% - Accent1 4 2 4" xfId="985"/>
    <cellStyle name="40% - Accent1 4 2 4 2" xfId="2849"/>
    <cellStyle name="40% - Accent1 4 2 5" xfId="1191"/>
    <cellStyle name="40% - Accent1 4 2 5 2" xfId="3035"/>
    <cellStyle name="40% - Accent1 4 2 6" xfId="1377"/>
    <cellStyle name="40% - Accent1 4 2 6 2" xfId="3221"/>
    <cellStyle name="40% - Accent1 4 2 7" xfId="1563"/>
    <cellStyle name="40% - Accent1 4 2 7 2" xfId="3407"/>
    <cellStyle name="40% - Accent1 4 2 8" xfId="1749"/>
    <cellStyle name="40% - Accent1 4 2 8 2" xfId="3593"/>
    <cellStyle name="40% - Accent1 4 2 9" xfId="1935"/>
    <cellStyle name="40% - Accent1 4 2 9 2" xfId="3779"/>
    <cellStyle name="40% - Accent1 4 3" xfId="535"/>
    <cellStyle name="40% - Accent1 4 3 2" xfId="2402"/>
    <cellStyle name="40% - Accent1 4 4" xfId="721"/>
    <cellStyle name="40% - Accent1 4 4 2" xfId="2588"/>
    <cellStyle name="40% - Accent1 4 5" xfId="910"/>
    <cellStyle name="40% - Accent1 4 5 2" xfId="2774"/>
    <cellStyle name="40% - Accent1 4 6" xfId="1116"/>
    <cellStyle name="40% - Accent1 4 6 2" xfId="2960"/>
    <cellStyle name="40% - Accent1 4 7" xfId="1302"/>
    <cellStyle name="40% - Accent1 4 7 2" xfId="3146"/>
    <cellStyle name="40% - Accent1 4 8" xfId="1488"/>
    <cellStyle name="40% - Accent1 4 8 2" xfId="3332"/>
    <cellStyle name="40% - Accent1 4 9" xfId="1674"/>
    <cellStyle name="40% - Accent1 4 9 2" xfId="3518"/>
    <cellStyle name="40% - Accent1 5" xfId="273"/>
    <cellStyle name="40% - Accent1 5 10" xfId="2139"/>
    <cellStyle name="40% - Accent1 5 10 2" xfId="3983"/>
    <cellStyle name="40% - Accent1 5 11" xfId="2330"/>
    <cellStyle name="40% - Accent1 5 12" xfId="4170"/>
    <cellStyle name="40% - Accent1 5 13" xfId="442"/>
    <cellStyle name="40% - Accent1 5 2" xfId="628"/>
    <cellStyle name="40% - Accent1 5 2 2" xfId="2495"/>
    <cellStyle name="40% - Accent1 5 3" xfId="814"/>
    <cellStyle name="40% - Accent1 5 3 2" xfId="2681"/>
    <cellStyle name="40% - Accent1 5 4" xfId="1003"/>
    <cellStyle name="40% - Accent1 5 4 2" xfId="2867"/>
    <cellStyle name="40% - Accent1 5 5" xfId="1209"/>
    <cellStyle name="40% - Accent1 5 5 2" xfId="3053"/>
    <cellStyle name="40% - Accent1 5 6" xfId="1395"/>
    <cellStyle name="40% - Accent1 5 6 2" xfId="3239"/>
    <cellStyle name="40% - Accent1 5 7" xfId="1581"/>
    <cellStyle name="40% - Accent1 5 7 2" xfId="3425"/>
    <cellStyle name="40% - Accent1 5 8" xfId="1767"/>
    <cellStyle name="40% - Accent1 5 8 2" xfId="3611"/>
    <cellStyle name="40% - Accent1 5 9" xfId="1953"/>
    <cellStyle name="40% - Accent1 5 9 2" xfId="3797"/>
    <cellStyle name="40% - Accent1 6" xfId="198"/>
    <cellStyle name="40% - Accent1 6 10" xfId="2064"/>
    <cellStyle name="40% - Accent1 6 10 2" xfId="3908"/>
    <cellStyle name="40% - Accent1 6 11" xfId="2255"/>
    <cellStyle name="40% - Accent1 6 12" xfId="4095"/>
    <cellStyle name="40% - Accent1 6 13" xfId="367"/>
    <cellStyle name="40% - Accent1 6 2" xfId="553"/>
    <cellStyle name="40% - Accent1 6 2 2" xfId="2420"/>
    <cellStyle name="40% - Accent1 6 3" xfId="739"/>
    <cellStyle name="40% - Accent1 6 3 2" xfId="2606"/>
    <cellStyle name="40% - Accent1 6 4" xfId="928"/>
    <cellStyle name="40% - Accent1 6 4 2" xfId="2792"/>
    <cellStyle name="40% - Accent1 6 5" xfId="1134"/>
    <cellStyle name="40% - Accent1 6 5 2" xfId="2978"/>
    <cellStyle name="40% - Accent1 6 6" xfId="1320"/>
    <cellStyle name="40% - Accent1 6 6 2" xfId="3164"/>
    <cellStyle name="40% - Accent1 6 7" xfId="1506"/>
    <cellStyle name="40% - Accent1 6 7 2" xfId="3350"/>
    <cellStyle name="40% - Accent1 6 8" xfId="1692"/>
    <cellStyle name="40% - Accent1 6 8 2" xfId="3536"/>
    <cellStyle name="40% - Accent1 6 9" xfId="1878"/>
    <cellStyle name="40% - Accent1 6 9 2" xfId="3722"/>
    <cellStyle name="40% - Accent1 7" xfId="123"/>
    <cellStyle name="40% - Accent1 7 10" xfId="2180"/>
    <cellStyle name="40% - Accent1 7 11" xfId="4020"/>
    <cellStyle name="40% - Accent1 7 12" xfId="478"/>
    <cellStyle name="40% - Accent1 7 2" xfId="664"/>
    <cellStyle name="40% - Accent1 7 2 2" xfId="2531"/>
    <cellStyle name="40% - Accent1 7 3" xfId="853"/>
    <cellStyle name="40% - Accent1 7 3 2" xfId="2717"/>
    <cellStyle name="40% - Accent1 7 4" xfId="1059"/>
    <cellStyle name="40% - Accent1 7 4 2" xfId="2903"/>
    <cellStyle name="40% - Accent1 7 5" xfId="1245"/>
    <cellStyle name="40% - Accent1 7 5 2" xfId="3089"/>
    <cellStyle name="40% - Accent1 7 6" xfId="1431"/>
    <cellStyle name="40% - Accent1 7 6 2" xfId="3275"/>
    <cellStyle name="40% - Accent1 7 7" xfId="1617"/>
    <cellStyle name="40% - Accent1 7 7 2" xfId="3461"/>
    <cellStyle name="40% - Accent1 7 8" xfId="1803"/>
    <cellStyle name="40% - Accent1 7 8 2" xfId="3647"/>
    <cellStyle name="40% - Accent1 7 9" xfId="1989"/>
    <cellStyle name="40% - Accent1 7 9 2" xfId="3833"/>
    <cellStyle name="40% - Accent1 8" xfId="460"/>
    <cellStyle name="40% - Accent1 8 2" xfId="2347"/>
    <cellStyle name="40% - Accent1 9" xfId="646"/>
    <cellStyle name="40% - Accent1 9 2" xfId="2513"/>
    <cellStyle name="40% - Accent2" xfId="87" builtinId="35" customBuiltin="1"/>
    <cellStyle name="40% - Accent2 10" xfId="836"/>
    <cellStyle name="40% - Accent2 10 2" xfId="2701"/>
    <cellStyle name="40% - Accent2 11" xfId="1043"/>
    <cellStyle name="40% - Accent2 11 2" xfId="2887"/>
    <cellStyle name="40% - Accent2 12" xfId="1229"/>
    <cellStyle name="40% - Accent2 12 2" xfId="3073"/>
    <cellStyle name="40% - Accent2 13" xfId="1415"/>
    <cellStyle name="40% - Accent2 13 2" xfId="3259"/>
    <cellStyle name="40% - Accent2 14" xfId="1601"/>
    <cellStyle name="40% - Accent2 14 2" xfId="3445"/>
    <cellStyle name="40% - Accent2 15" xfId="1787"/>
    <cellStyle name="40% - Accent2 15 2" xfId="3631"/>
    <cellStyle name="40% - Accent2 16" xfId="1973"/>
    <cellStyle name="40% - Accent2 16 2" xfId="3817"/>
    <cellStyle name="40% - Accent2 17" xfId="2164"/>
    <cellStyle name="40% - Accent2 18" xfId="4004"/>
    <cellStyle name="40% - Accent2 19" xfId="294"/>
    <cellStyle name="40% - Accent2 2" xfId="144"/>
    <cellStyle name="40% - Accent2 2 10" xfId="1824"/>
    <cellStyle name="40% - Accent2 2 10 2" xfId="3668"/>
    <cellStyle name="40% - Accent2 2 11" xfId="2010"/>
    <cellStyle name="40% - Accent2 2 11 2" xfId="3854"/>
    <cellStyle name="40% - Accent2 2 12" xfId="2201"/>
    <cellStyle name="40% - Accent2 2 13" xfId="4041"/>
    <cellStyle name="40% - Accent2 2 14" xfId="313"/>
    <cellStyle name="40% - Accent2 2 2" xfId="219"/>
    <cellStyle name="40% - Accent2 2 2 10" xfId="2085"/>
    <cellStyle name="40% - Accent2 2 2 10 2" xfId="3929"/>
    <cellStyle name="40% - Accent2 2 2 11" xfId="2276"/>
    <cellStyle name="40% - Accent2 2 2 12" xfId="4116"/>
    <cellStyle name="40% - Accent2 2 2 13" xfId="388"/>
    <cellStyle name="40% - Accent2 2 2 2" xfId="574"/>
    <cellStyle name="40% - Accent2 2 2 2 2" xfId="2441"/>
    <cellStyle name="40% - Accent2 2 2 3" xfId="760"/>
    <cellStyle name="40% - Accent2 2 2 3 2" xfId="2627"/>
    <cellStyle name="40% - Accent2 2 2 4" xfId="949"/>
    <cellStyle name="40% - Accent2 2 2 4 2" xfId="2813"/>
    <cellStyle name="40% - Accent2 2 2 5" xfId="1155"/>
    <cellStyle name="40% - Accent2 2 2 5 2" xfId="2999"/>
    <cellStyle name="40% - Accent2 2 2 6" xfId="1341"/>
    <cellStyle name="40% - Accent2 2 2 6 2" xfId="3185"/>
    <cellStyle name="40% - Accent2 2 2 7" xfId="1527"/>
    <cellStyle name="40% - Accent2 2 2 7 2" xfId="3371"/>
    <cellStyle name="40% - Accent2 2 2 8" xfId="1713"/>
    <cellStyle name="40% - Accent2 2 2 8 2" xfId="3557"/>
    <cellStyle name="40% - Accent2 2 2 9" xfId="1899"/>
    <cellStyle name="40% - Accent2 2 2 9 2" xfId="3743"/>
    <cellStyle name="40% - Accent2 2 3" xfId="499"/>
    <cellStyle name="40% - Accent2 2 3 2" xfId="2367"/>
    <cellStyle name="40% - Accent2 2 4" xfId="685"/>
    <cellStyle name="40% - Accent2 2 4 2" xfId="2552"/>
    <cellStyle name="40% - Accent2 2 5" xfId="874"/>
    <cellStyle name="40% - Accent2 2 5 2" xfId="2738"/>
    <cellStyle name="40% - Accent2 2 6" xfId="1080"/>
    <cellStyle name="40% - Accent2 2 6 2" xfId="2924"/>
    <cellStyle name="40% - Accent2 2 7" xfId="1266"/>
    <cellStyle name="40% - Accent2 2 7 2" xfId="3110"/>
    <cellStyle name="40% - Accent2 2 8" xfId="1452"/>
    <cellStyle name="40% - Accent2 2 8 2" xfId="3296"/>
    <cellStyle name="40% - Accent2 2 9" xfId="1638"/>
    <cellStyle name="40% - Accent2 2 9 2" xfId="3482"/>
    <cellStyle name="40% - Accent2 3" xfId="163"/>
    <cellStyle name="40% - Accent2 3 10" xfId="1843"/>
    <cellStyle name="40% - Accent2 3 10 2" xfId="3687"/>
    <cellStyle name="40% - Accent2 3 11" xfId="2029"/>
    <cellStyle name="40% - Accent2 3 11 2" xfId="3873"/>
    <cellStyle name="40% - Accent2 3 12" xfId="2220"/>
    <cellStyle name="40% - Accent2 3 13" xfId="4060"/>
    <cellStyle name="40% - Accent2 3 14" xfId="332"/>
    <cellStyle name="40% - Accent2 3 2" xfId="238"/>
    <cellStyle name="40% - Accent2 3 2 10" xfId="2104"/>
    <cellStyle name="40% - Accent2 3 2 10 2" xfId="3948"/>
    <cellStyle name="40% - Accent2 3 2 11" xfId="2295"/>
    <cellStyle name="40% - Accent2 3 2 12" xfId="4135"/>
    <cellStyle name="40% - Accent2 3 2 13" xfId="407"/>
    <cellStyle name="40% - Accent2 3 2 2" xfId="593"/>
    <cellStyle name="40% - Accent2 3 2 2 2" xfId="2460"/>
    <cellStyle name="40% - Accent2 3 2 3" xfId="779"/>
    <cellStyle name="40% - Accent2 3 2 3 2" xfId="2646"/>
    <cellStyle name="40% - Accent2 3 2 4" xfId="968"/>
    <cellStyle name="40% - Accent2 3 2 4 2" xfId="2832"/>
    <cellStyle name="40% - Accent2 3 2 5" xfId="1174"/>
    <cellStyle name="40% - Accent2 3 2 5 2" xfId="3018"/>
    <cellStyle name="40% - Accent2 3 2 6" xfId="1360"/>
    <cellStyle name="40% - Accent2 3 2 6 2" xfId="3204"/>
    <cellStyle name="40% - Accent2 3 2 7" xfId="1546"/>
    <cellStyle name="40% - Accent2 3 2 7 2" xfId="3390"/>
    <cellStyle name="40% - Accent2 3 2 8" xfId="1732"/>
    <cellStyle name="40% - Accent2 3 2 8 2" xfId="3576"/>
    <cellStyle name="40% - Accent2 3 2 9" xfId="1918"/>
    <cellStyle name="40% - Accent2 3 2 9 2" xfId="3762"/>
    <cellStyle name="40% - Accent2 3 3" xfId="518"/>
    <cellStyle name="40% - Accent2 3 3 2" xfId="2385"/>
    <cellStyle name="40% - Accent2 3 4" xfId="704"/>
    <cellStyle name="40% - Accent2 3 4 2" xfId="2571"/>
    <cellStyle name="40% - Accent2 3 5" xfId="893"/>
    <cellStyle name="40% - Accent2 3 5 2" xfId="2757"/>
    <cellStyle name="40% - Accent2 3 6" xfId="1099"/>
    <cellStyle name="40% - Accent2 3 6 2" xfId="2943"/>
    <cellStyle name="40% - Accent2 3 7" xfId="1285"/>
    <cellStyle name="40% - Accent2 3 7 2" xfId="3129"/>
    <cellStyle name="40% - Accent2 3 8" xfId="1471"/>
    <cellStyle name="40% - Accent2 3 8 2" xfId="3315"/>
    <cellStyle name="40% - Accent2 3 9" xfId="1657"/>
    <cellStyle name="40% - Accent2 3 9 2" xfId="3501"/>
    <cellStyle name="40% - Accent2 4" xfId="182"/>
    <cellStyle name="40% - Accent2 4 10" xfId="1862"/>
    <cellStyle name="40% - Accent2 4 10 2" xfId="3706"/>
    <cellStyle name="40% - Accent2 4 11" xfId="2048"/>
    <cellStyle name="40% - Accent2 4 11 2" xfId="3892"/>
    <cellStyle name="40% - Accent2 4 12" xfId="2239"/>
    <cellStyle name="40% - Accent2 4 13" xfId="4079"/>
    <cellStyle name="40% - Accent2 4 14" xfId="351"/>
    <cellStyle name="40% - Accent2 4 2" xfId="257"/>
    <cellStyle name="40% - Accent2 4 2 10" xfId="2123"/>
    <cellStyle name="40% - Accent2 4 2 10 2" xfId="3967"/>
    <cellStyle name="40% - Accent2 4 2 11" xfId="2314"/>
    <cellStyle name="40% - Accent2 4 2 12" xfId="4154"/>
    <cellStyle name="40% - Accent2 4 2 13" xfId="426"/>
    <cellStyle name="40% - Accent2 4 2 2" xfId="612"/>
    <cellStyle name="40% - Accent2 4 2 2 2" xfId="2479"/>
    <cellStyle name="40% - Accent2 4 2 3" xfId="798"/>
    <cellStyle name="40% - Accent2 4 2 3 2" xfId="2665"/>
    <cellStyle name="40% - Accent2 4 2 4" xfId="987"/>
    <cellStyle name="40% - Accent2 4 2 4 2" xfId="2851"/>
    <cellStyle name="40% - Accent2 4 2 5" xfId="1193"/>
    <cellStyle name="40% - Accent2 4 2 5 2" xfId="3037"/>
    <cellStyle name="40% - Accent2 4 2 6" xfId="1379"/>
    <cellStyle name="40% - Accent2 4 2 6 2" xfId="3223"/>
    <cellStyle name="40% - Accent2 4 2 7" xfId="1565"/>
    <cellStyle name="40% - Accent2 4 2 7 2" xfId="3409"/>
    <cellStyle name="40% - Accent2 4 2 8" xfId="1751"/>
    <cellStyle name="40% - Accent2 4 2 8 2" xfId="3595"/>
    <cellStyle name="40% - Accent2 4 2 9" xfId="1937"/>
    <cellStyle name="40% - Accent2 4 2 9 2" xfId="3781"/>
    <cellStyle name="40% - Accent2 4 3" xfId="537"/>
    <cellStyle name="40% - Accent2 4 3 2" xfId="2404"/>
    <cellStyle name="40% - Accent2 4 4" xfId="723"/>
    <cellStyle name="40% - Accent2 4 4 2" xfId="2590"/>
    <cellStyle name="40% - Accent2 4 5" xfId="912"/>
    <cellStyle name="40% - Accent2 4 5 2" xfId="2776"/>
    <cellStyle name="40% - Accent2 4 6" xfId="1118"/>
    <cellStyle name="40% - Accent2 4 6 2" xfId="2962"/>
    <cellStyle name="40% - Accent2 4 7" xfId="1304"/>
    <cellStyle name="40% - Accent2 4 7 2" xfId="3148"/>
    <cellStyle name="40% - Accent2 4 8" xfId="1490"/>
    <cellStyle name="40% - Accent2 4 8 2" xfId="3334"/>
    <cellStyle name="40% - Accent2 4 9" xfId="1676"/>
    <cellStyle name="40% - Accent2 4 9 2" xfId="3520"/>
    <cellStyle name="40% - Accent2 5" xfId="275"/>
    <cellStyle name="40% - Accent2 5 10" xfId="2141"/>
    <cellStyle name="40% - Accent2 5 10 2" xfId="3985"/>
    <cellStyle name="40% - Accent2 5 11" xfId="2332"/>
    <cellStyle name="40% - Accent2 5 12" xfId="4172"/>
    <cellStyle name="40% - Accent2 5 13" xfId="444"/>
    <cellStyle name="40% - Accent2 5 2" xfId="630"/>
    <cellStyle name="40% - Accent2 5 2 2" xfId="2497"/>
    <cellStyle name="40% - Accent2 5 3" xfId="816"/>
    <cellStyle name="40% - Accent2 5 3 2" xfId="2683"/>
    <cellStyle name="40% - Accent2 5 4" xfId="1005"/>
    <cellStyle name="40% - Accent2 5 4 2" xfId="2869"/>
    <cellStyle name="40% - Accent2 5 5" xfId="1211"/>
    <cellStyle name="40% - Accent2 5 5 2" xfId="3055"/>
    <cellStyle name="40% - Accent2 5 6" xfId="1397"/>
    <cellStyle name="40% - Accent2 5 6 2" xfId="3241"/>
    <cellStyle name="40% - Accent2 5 7" xfId="1583"/>
    <cellStyle name="40% - Accent2 5 7 2" xfId="3427"/>
    <cellStyle name="40% - Accent2 5 8" xfId="1769"/>
    <cellStyle name="40% - Accent2 5 8 2" xfId="3613"/>
    <cellStyle name="40% - Accent2 5 9" xfId="1955"/>
    <cellStyle name="40% - Accent2 5 9 2" xfId="3799"/>
    <cellStyle name="40% - Accent2 6" xfId="200"/>
    <cellStyle name="40% - Accent2 6 10" xfId="2066"/>
    <cellStyle name="40% - Accent2 6 10 2" xfId="3910"/>
    <cellStyle name="40% - Accent2 6 11" xfId="2257"/>
    <cellStyle name="40% - Accent2 6 12" xfId="4097"/>
    <cellStyle name="40% - Accent2 6 13" xfId="369"/>
    <cellStyle name="40% - Accent2 6 2" xfId="555"/>
    <cellStyle name="40% - Accent2 6 2 2" xfId="2422"/>
    <cellStyle name="40% - Accent2 6 3" xfId="741"/>
    <cellStyle name="40% - Accent2 6 3 2" xfId="2608"/>
    <cellStyle name="40% - Accent2 6 4" xfId="930"/>
    <cellStyle name="40% - Accent2 6 4 2" xfId="2794"/>
    <cellStyle name="40% - Accent2 6 5" xfId="1136"/>
    <cellStyle name="40% - Accent2 6 5 2" xfId="2980"/>
    <cellStyle name="40% - Accent2 6 6" xfId="1322"/>
    <cellStyle name="40% - Accent2 6 6 2" xfId="3166"/>
    <cellStyle name="40% - Accent2 6 7" xfId="1508"/>
    <cellStyle name="40% - Accent2 6 7 2" xfId="3352"/>
    <cellStyle name="40% - Accent2 6 8" xfId="1694"/>
    <cellStyle name="40% - Accent2 6 8 2" xfId="3538"/>
    <cellStyle name="40% - Accent2 6 9" xfId="1880"/>
    <cellStyle name="40% - Accent2 6 9 2" xfId="3724"/>
    <cellStyle name="40% - Accent2 7" xfId="125"/>
    <cellStyle name="40% - Accent2 7 10" xfId="2182"/>
    <cellStyle name="40% - Accent2 7 11" xfId="4022"/>
    <cellStyle name="40% - Accent2 7 12" xfId="480"/>
    <cellStyle name="40% - Accent2 7 2" xfId="666"/>
    <cellStyle name="40% - Accent2 7 2 2" xfId="2533"/>
    <cellStyle name="40% - Accent2 7 3" xfId="855"/>
    <cellStyle name="40% - Accent2 7 3 2" xfId="2719"/>
    <cellStyle name="40% - Accent2 7 4" xfId="1061"/>
    <cellStyle name="40% - Accent2 7 4 2" xfId="2905"/>
    <cellStyle name="40% - Accent2 7 5" xfId="1247"/>
    <cellStyle name="40% - Accent2 7 5 2" xfId="3091"/>
    <cellStyle name="40% - Accent2 7 6" xfId="1433"/>
    <cellStyle name="40% - Accent2 7 6 2" xfId="3277"/>
    <cellStyle name="40% - Accent2 7 7" xfId="1619"/>
    <cellStyle name="40% - Accent2 7 7 2" xfId="3463"/>
    <cellStyle name="40% - Accent2 7 8" xfId="1805"/>
    <cellStyle name="40% - Accent2 7 8 2" xfId="3649"/>
    <cellStyle name="40% - Accent2 7 9" xfId="1991"/>
    <cellStyle name="40% - Accent2 7 9 2" xfId="3835"/>
    <cellStyle name="40% - Accent2 8" xfId="462"/>
    <cellStyle name="40% - Accent2 8 2" xfId="2362"/>
    <cellStyle name="40% - Accent2 9" xfId="648"/>
    <cellStyle name="40% - Accent2 9 2" xfId="2515"/>
    <cellStyle name="40% - Accent3" xfId="91" builtinId="39" customBuiltin="1"/>
    <cellStyle name="40% - Accent3 10" xfId="838"/>
    <cellStyle name="40% - Accent3 10 2" xfId="2703"/>
    <cellStyle name="40% - Accent3 11" xfId="1045"/>
    <cellStyle name="40% - Accent3 11 2" xfId="2889"/>
    <cellStyle name="40% - Accent3 12" xfId="1231"/>
    <cellStyle name="40% - Accent3 12 2" xfId="3075"/>
    <cellStyle name="40% - Accent3 13" xfId="1417"/>
    <cellStyle name="40% - Accent3 13 2" xfId="3261"/>
    <cellStyle name="40% - Accent3 14" xfId="1603"/>
    <cellStyle name="40% - Accent3 14 2" xfId="3447"/>
    <cellStyle name="40% - Accent3 15" xfId="1789"/>
    <cellStyle name="40% - Accent3 15 2" xfId="3633"/>
    <cellStyle name="40% - Accent3 16" xfId="1975"/>
    <cellStyle name="40% - Accent3 16 2" xfId="3819"/>
    <cellStyle name="40% - Accent3 17" xfId="2166"/>
    <cellStyle name="40% - Accent3 18" xfId="4006"/>
    <cellStyle name="40% - Accent3 19" xfId="296"/>
    <cellStyle name="40% - Accent3 2" xfId="146"/>
    <cellStyle name="40% - Accent3 2 10" xfId="1826"/>
    <cellStyle name="40% - Accent3 2 10 2" xfId="3670"/>
    <cellStyle name="40% - Accent3 2 11" xfId="2012"/>
    <cellStyle name="40% - Accent3 2 11 2" xfId="3856"/>
    <cellStyle name="40% - Accent3 2 12" xfId="2203"/>
    <cellStyle name="40% - Accent3 2 13" xfId="4043"/>
    <cellStyle name="40% - Accent3 2 14" xfId="315"/>
    <cellStyle name="40% - Accent3 2 2" xfId="221"/>
    <cellStyle name="40% - Accent3 2 2 10" xfId="2087"/>
    <cellStyle name="40% - Accent3 2 2 10 2" xfId="3931"/>
    <cellStyle name="40% - Accent3 2 2 11" xfId="2278"/>
    <cellStyle name="40% - Accent3 2 2 12" xfId="4118"/>
    <cellStyle name="40% - Accent3 2 2 13" xfId="390"/>
    <cellStyle name="40% - Accent3 2 2 2" xfId="576"/>
    <cellStyle name="40% - Accent3 2 2 2 2" xfId="2443"/>
    <cellStyle name="40% - Accent3 2 2 3" xfId="762"/>
    <cellStyle name="40% - Accent3 2 2 3 2" xfId="2629"/>
    <cellStyle name="40% - Accent3 2 2 4" xfId="951"/>
    <cellStyle name="40% - Accent3 2 2 4 2" xfId="2815"/>
    <cellStyle name="40% - Accent3 2 2 5" xfId="1157"/>
    <cellStyle name="40% - Accent3 2 2 5 2" xfId="3001"/>
    <cellStyle name="40% - Accent3 2 2 6" xfId="1343"/>
    <cellStyle name="40% - Accent3 2 2 6 2" xfId="3187"/>
    <cellStyle name="40% - Accent3 2 2 7" xfId="1529"/>
    <cellStyle name="40% - Accent3 2 2 7 2" xfId="3373"/>
    <cellStyle name="40% - Accent3 2 2 8" xfId="1715"/>
    <cellStyle name="40% - Accent3 2 2 8 2" xfId="3559"/>
    <cellStyle name="40% - Accent3 2 2 9" xfId="1901"/>
    <cellStyle name="40% - Accent3 2 2 9 2" xfId="3745"/>
    <cellStyle name="40% - Accent3 2 3" xfId="501"/>
    <cellStyle name="40% - Accent3 2 3 2" xfId="2369"/>
    <cellStyle name="40% - Accent3 2 4" xfId="687"/>
    <cellStyle name="40% - Accent3 2 4 2" xfId="2554"/>
    <cellStyle name="40% - Accent3 2 5" xfId="876"/>
    <cellStyle name="40% - Accent3 2 5 2" xfId="2740"/>
    <cellStyle name="40% - Accent3 2 6" xfId="1082"/>
    <cellStyle name="40% - Accent3 2 6 2" xfId="2926"/>
    <cellStyle name="40% - Accent3 2 7" xfId="1268"/>
    <cellStyle name="40% - Accent3 2 7 2" xfId="3112"/>
    <cellStyle name="40% - Accent3 2 8" xfId="1454"/>
    <cellStyle name="40% - Accent3 2 8 2" xfId="3298"/>
    <cellStyle name="40% - Accent3 2 9" xfId="1640"/>
    <cellStyle name="40% - Accent3 2 9 2" xfId="3484"/>
    <cellStyle name="40% - Accent3 3" xfId="165"/>
    <cellStyle name="40% - Accent3 3 10" xfId="1845"/>
    <cellStyle name="40% - Accent3 3 10 2" xfId="3689"/>
    <cellStyle name="40% - Accent3 3 11" xfId="2031"/>
    <cellStyle name="40% - Accent3 3 11 2" xfId="3875"/>
    <cellStyle name="40% - Accent3 3 12" xfId="2222"/>
    <cellStyle name="40% - Accent3 3 13" xfId="4062"/>
    <cellStyle name="40% - Accent3 3 14" xfId="334"/>
    <cellStyle name="40% - Accent3 3 2" xfId="240"/>
    <cellStyle name="40% - Accent3 3 2 10" xfId="2106"/>
    <cellStyle name="40% - Accent3 3 2 10 2" xfId="3950"/>
    <cellStyle name="40% - Accent3 3 2 11" xfId="2297"/>
    <cellStyle name="40% - Accent3 3 2 12" xfId="4137"/>
    <cellStyle name="40% - Accent3 3 2 13" xfId="409"/>
    <cellStyle name="40% - Accent3 3 2 2" xfId="595"/>
    <cellStyle name="40% - Accent3 3 2 2 2" xfId="2462"/>
    <cellStyle name="40% - Accent3 3 2 3" xfId="781"/>
    <cellStyle name="40% - Accent3 3 2 3 2" xfId="2648"/>
    <cellStyle name="40% - Accent3 3 2 4" xfId="970"/>
    <cellStyle name="40% - Accent3 3 2 4 2" xfId="2834"/>
    <cellStyle name="40% - Accent3 3 2 5" xfId="1176"/>
    <cellStyle name="40% - Accent3 3 2 5 2" xfId="3020"/>
    <cellStyle name="40% - Accent3 3 2 6" xfId="1362"/>
    <cellStyle name="40% - Accent3 3 2 6 2" xfId="3206"/>
    <cellStyle name="40% - Accent3 3 2 7" xfId="1548"/>
    <cellStyle name="40% - Accent3 3 2 7 2" xfId="3392"/>
    <cellStyle name="40% - Accent3 3 2 8" xfId="1734"/>
    <cellStyle name="40% - Accent3 3 2 8 2" xfId="3578"/>
    <cellStyle name="40% - Accent3 3 2 9" xfId="1920"/>
    <cellStyle name="40% - Accent3 3 2 9 2" xfId="3764"/>
    <cellStyle name="40% - Accent3 3 3" xfId="520"/>
    <cellStyle name="40% - Accent3 3 3 2" xfId="2387"/>
    <cellStyle name="40% - Accent3 3 4" xfId="706"/>
    <cellStyle name="40% - Accent3 3 4 2" xfId="2573"/>
    <cellStyle name="40% - Accent3 3 5" xfId="895"/>
    <cellStyle name="40% - Accent3 3 5 2" xfId="2759"/>
    <cellStyle name="40% - Accent3 3 6" xfId="1101"/>
    <cellStyle name="40% - Accent3 3 6 2" xfId="2945"/>
    <cellStyle name="40% - Accent3 3 7" xfId="1287"/>
    <cellStyle name="40% - Accent3 3 7 2" xfId="3131"/>
    <cellStyle name="40% - Accent3 3 8" xfId="1473"/>
    <cellStyle name="40% - Accent3 3 8 2" xfId="3317"/>
    <cellStyle name="40% - Accent3 3 9" xfId="1659"/>
    <cellStyle name="40% - Accent3 3 9 2" xfId="3503"/>
    <cellStyle name="40% - Accent3 4" xfId="184"/>
    <cellStyle name="40% - Accent3 4 10" xfId="1864"/>
    <cellStyle name="40% - Accent3 4 10 2" xfId="3708"/>
    <cellStyle name="40% - Accent3 4 11" xfId="2050"/>
    <cellStyle name="40% - Accent3 4 11 2" xfId="3894"/>
    <cellStyle name="40% - Accent3 4 12" xfId="2241"/>
    <cellStyle name="40% - Accent3 4 13" xfId="4081"/>
    <cellStyle name="40% - Accent3 4 14" xfId="353"/>
    <cellStyle name="40% - Accent3 4 2" xfId="259"/>
    <cellStyle name="40% - Accent3 4 2 10" xfId="2125"/>
    <cellStyle name="40% - Accent3 4 2 10 2" xfId="3969"/>
    <cellStyle name="40% - Accent3 4 2 11" xfId="2316"/>
    <cellStyle name="40% - Accent3 4 2 12" xfId="4156"/>
    <cellStyle name="40% - Accent3 4 2 13" xfId="428"/>
    <cellStyle name="40% - Accent3 4 2 2" xfId="614"/>
    <cellStyle name="40% - Accent3 4 2 2 2" xfId="2481"/>
    <cellStyle name="40% - Accent3 4 2 3" xfId="800"/>
    <cellStyle name="40% - Accent3 4 2 3 2" xfId="2667"/>
    <cellStyle name="40% - Accent3 4 2 4" xfId="989"/>
    <cellStyle name="40% - Accent3 4 2 4 2" xfId="2853"/>
    <cellStyle name="40% - Accent3 4 2 5" xfId="1195"/>
    <cellStyle name="40% - Accent3 4 2 5 2" xfId="3039"/>
    <cellStyle name="40% - Accent3 4 2 6" xfId="1381"/>
    <cellStyle name="40% - Accent3 4 2 6 2" xfId="3225"/>
    <cellStyle name="40% - Accent3 4 2 7" xfId="1567"/>
    <cellStyle name="40% - Accent3 4 2 7 2" xfId="3411"/>
    <cellStyle name="40% - Accent3 4 2 8" xfId="1753"/>
    <cellStyle name="40% - Accent3 4 2 8 2" xfId="3597"/>
    <cellStyle name="40% - Accent3 4 2 9" xfId="1939"/>
    <cellStyle name="40% - Accent3 4 2 9 2" xfId="3783"/>
    <cellStyle name="40% - Accent3 4 3" xfId="539"/>
    <cellStyle name="40% - Accent3 4 3 2" xfId="2406"/>
    <cellStyle name="40% - Accent3 4 4" xfId="725"/>
    <cellStyle name="40% - Accent3 4 4 2" xfId="2592"/>
    <cellStyle name="40% - Accent3 4 5" xfId="914"/>
    <cellStyle name="40% - Accent3 4 5 2" xfId="2778"/>
    <cellStyle name="40% - Accent3 4 6" xfId="1120"/>
    <cellStyle name="40% - Accent3 4 6 2" xfId="2964"/>
    <cellStyle name="40% - Accent3 4 7" xfId="1306"/>
    <cellStyle name="40% - Accent3 4 7 2" xfId="3150"/>
    <cellStyle name="40% - Accent3 4 8" xfId="1492"/>
    <cellStyle name="40% - Accent3 4 8 2" xfId="3336"/>
    <cellStyle name="40% - Accent3 4 9" xfId="1678"/>
    <cellStyle name="40% - Accent3 4 9 2" xfId="3522"/>
    <cellStyle name="40% - Accent3 5" xfId="277"/>
    <cellStyle name="40% - Accent3 5 10" xfId="2143"/>
    <cellStyle name="40% - Accent3 5 10 2" xfId="3987"/>
    <cellStyle name="40% - Accent3 5 11" xfId="2334"/>
    <cellStyle name="40% - Accent3 5 12" xfId="4174"/>
    <cellStyle name="40% - Accent3 5 13" xfId="446"/>
    <cellStyle name="40% - Accent3 5 2" xfId="632"/>
    <cellStyle name="40% - Accent3 5 2 2" xfId="2499"/>
    <cellStyle name="40% - Accent3 5 3" xfId="818"/>
    <cellStyle name="40% - Accent3 5 3 2" xfId="2685"/>
    <cellStyle name="40% - Accent3 5 4" xfId="1007"/>
    <cellStyle name="40% - Accent3 5 4 2" xfId="2871"/>
    <cellStyle name="40% - Accent3 5 5" xfId="1213"/>
    <cellStyle name="40% - Accent3 5 5 2" xfId="3057"/>
    <cellStyle name="40% - Accent3 5 6" xfId="1399"/>
    <cellStyle name="40% - Accent3 5 6 2" xfId="3243"/>
    <cellStyle name="40% - Accent3 5 7" xfId="1585"/>
    <cellStyle name="40% - Accent3 5 7 2" xfId="3429"/>
    <cellStyle name="40% - Accent3 5 8" xfId="1771"/>
    <cellStyle name="40% - Accent3 5 8 2" xfId="3615"/>
    <cellStyle name="40% - Accent3 5 9" xfId="1957"/>
    <cellStyle name="40% - Accent3 5 9 2" xfId="3801"/>
    <cellStyle name="40% - Accent3 6" xfId="202"/>
    <cellStyle name="40% - Accent3 6 10" xfId="2068"/>
    <cellStyle name="40% - Accent3 6 10 2" xfId="3912"/>
    <cellStyle name="40% - Accent3 6 11" xfId="2259"/>
    <cellStyle name="40% - Accent3 6 12" xfId="4099"/>
    <cellStyle name="40% - Accent3 6 13" xfId="371"/>
    <cellStyle name="40% - Accent3 6 2" xfId="557"/>
    <cellStyle name="40% - Accent3 6 2 2" xfId="2424"/>
    <cellStyle name="40% - Accent3 6 3" xfId="743"/>
    <cellStyle name="40% - Accent3 6 3 2" xfId="2610"/>
    <cellStyle name="40% - Accent3 6 4" xfId="932"/>
    <cellStyle name="40% - Accent3 6 4 2" xfId="2796"/>
    <cellStyle name="40% - Accent3 6 5" xfId="1138"/>
    <cellStyle name="40% - Accent3 6 5 2" xfId="2982"/>
    <cellStyle name="40% - Accent3 6 6" xfId="1324"/>
    <cellStyle name="40% - Accent3 6 6 2" xfId="3168"/>
    <cellStyle name="40% - Accent3 6 7" xfId="1510"/>
    <cellStyle name="40% - Accent3 6 7 2" xfId="3354"/>
    <cellStyle name="40% - Accent3 6 8" xfId="1696"/>
    <cellStyle name="40% - Accent3 6 8 2" xfId="3540"/>
    <cellStyle name="40% - Accent3 6 9" xfId="1882"/>
    <cellStyle name="40% - Accent3 6 9 2" xfId="3726"/>
    <cellStyle name="40% - Accent3 7" xfId="127"/>
    <cellStyle name="40% - Accent3 7 10" xfId="2184"/>
    <cellStyle name="40% - Accent3 7 11" xfId="4024"/>
    <cellStyle name="40% - Accent3 7 12" xfId="482"/>
    <cellStyle name="40% - Accent3 7 2" xfId="668"/>
    <cellStyle name="40% - Accent3 7 2 2" xfId="2535"/>
    <cellStyle name="40% - Accent3 7 3" xfId="857"/>
    <cellStyle name="40% - Accent3 7 3 2" xfId="2721"/>
    <cellStyle name="40% - Accent3 7 4" xfId="1063"/>
    <cellStyle name="40% - Accent3 7 4 2" xfId="2907"/>
    <cellStyle name="40% - Accent3 7 5" xfId="1249"/>
    <cellStyle name="40% - Accent3 7 5 2" xfId="3093"/>
    <cellStyle name="40% - Accent3 7 6" xfId="1435"/>
    <cellStyle name="40% - Accent3 7 6 2" xfId="3279"/>
    <cellStyle name="40% - Accent3 7 7" xfId="1621"/>
    <cellStyle name="40% - Accent3 7 7 2" xfId="3465"/>
    <cellStyle name="40% - Accent3 7 8" xfId="1807"/>
    <cellStyle name="40% - Accent3 7 8 2" xfId="3651"/>
    <cellStyle name="40% - Accent3 7 9" xfId="1993"/>
    <cellStyle name="40% - Accent3 7 9 2" xfId="3837"/>
    <cellStyle name="40% - Accent3 8" xfId="464"/>
    <cellStyle name="40% - Accent3 8 2" xfId="2353"/>
    <cellStyle name="40% - Accent3 9" xfId="650"/>
    <cellStyle name="40% - Accent3 9 2" xfId="2517"/>
    <cellStyle name="40% - Accent4" xfId="95" builtinId="43" customBuiltin="1"/>
    <cellStyle name="40% - Accent4 10" xfId="840"/>
    <cellStyle name="40% - Accent4 10 2" xfId="2705"/>
    <cellStyle name="40% - Accent4 11" xfId="1047"/>
    <cellStyle name="40% - Accent4 11 2" xfId="2891"/>
    <cellStyle name="40% - Accent4 12" xfId="1233"/>
    <cellStyle name="40% - Accent4 12 2" xfId="3077"/>
    <cellStyle name="40% - Accent4 13" xfId="1419"/>
    <cellStyle name="40% - Accent4 13 2" xfId="3263"/>
    <cellStyle name="40% - Accent4 14" xfId="1605"/>
    <cellStyle name="40% - Accent4 14 2" xfId="3449"/>
    <cellStyle name="40% - Accent4 15" xfId="1791"/>
    <cellStyle name="40% - Accent4 15 2" xfId="3635"/>
    <cellStyle name="40% - Accent4 16" xfId="1977"/>
    <cellStyle name="40% - Accent4 16 2" xfId="3821"/>
    <cellStyle name="40% - Accent4 17" xfId="2168"/>
    <cellStyle name="40% - Accent4 18" xfId="4008"/>
    <cellStyle name="40% - Accent4 19" xfId="298"/>
    <cellStyle name="40% - Accent4 2" xfId="148"/>
    <cellStyle name="40% - Accent4 2 10" xfId="1828"/>
    <cellStyle name="40% - Accent4 2 10 2" xfId="3672"/>
    <cellStyle name="40% - Accent4 2 11" xfId="2014"/>
    <cellStyle name="40% - Accent4 2 11 2" xfId="3858"/>
    <cellStyle name="40% - Accent4 2 12" xfId="2205"/>
    <cellStyle name="40% - Accent4 2 13" xfId="4045"/>
    <cellStyle name="40% - Accent4 2 14" xfId="317"/>
    <cellStyle name="40% - Accent4 2 2" xfId="223"/>
    <cellStyle name="40% - Accent4 2 2 10" xfId="2089"/>
    <cellStyle name="40% - Accent4 2 2 10 2" xfId="3933"/>
    <cellStyle name="40% - Accent4 2 2 11" xfId="2280"/>
    <cellStyle name="40% - Accent4 2 2 12" xfId="4120"/>
    <cellStyle name="40% - Accent4 2 2 13" xfId="392"/>
    <cellStyle name="40% - Accent4 2 2 2" xfId="578"/>
    <cellStyle name="40% - Accent4 2 2 2 2" xfId="2445"/>
    <cellStyle name="40% - Accent4 2 2 3" xfId="764"/>
    <cellStyle name="40% - Accent4 2 2 3 2" xfId="2631"/>
    <cellStyle name="40% - Accent4 2 2 4" xfId="953"/>
    <cellStyle name="40% - Accent4 2 2 4 2" xfId="2817"/>
    <cellStyle name="40% - Accent4 2 2 5" xfId="1159"/>
    <cellStyle name="40% - Accent4 2 2 5 2" xfId="3003"/>
    <cellStyle name="40% - Accent4 2 2 6" xfId="1345"/>
    <cellStyle name="40% - Accent4 2 2 6 2" xfId="3189"/>
    <cellStyle name="40% - Accent4 2 2 7" xfId="1531"/>
    <cellStyle name="40% - Accent4 2 2 7 2" xfId="3375"/>
    <cellStyle name="40% - Accent4 2 2 8" xfId="1717"/>
    <cellStyle name="40% - Accent4 2 2 8 2" xfId="3561"/>
    <cellStyle name="40% - Accent4 2 2 9" xfId="1903"/>
    <cellStyle name="40% - Accent4 2 2 9 2" xfId="3747"/>
    <cellStyle name="40% - Accent4 2 3" xfId="503"/>
    <cellStyle name="40% - Accent4 2 3 2" xfId="2371"/>
    <cellStyle name="40% - Accent4 2 4" xfId="689"/>
    <cellStyle name="40% - Accent4 2 4 2" xfId="2556"/>
    <cellStyle name="40% - Accent4 2 5" xfId="878"/>
    <cellStyle name="40% - Accent4 2 5 2" xfId="2742"/>
    <cellStyle name="40% - Accent4 2 6" xfId="1084"/>
    <cellStyle name="40% - Accent4 2 6 2" xfId="2928"/>
    <cellStyle name="40% - Accent4 2 7" xfId="1270"/>
    <cellStyle name="40% - Accent4 2 7 2" xfId="3114"/>
    <cellStyle name="40% - Accent4 2 8" xfId="1456"/>
    <cellStyle name="40% - Accent4 2 8 2" xfId="3300"/>
    <cellStyle name="40% - Accent4 2 9" xfId="1642"/>
    <cellStyle name="40% - Accent4 2 9 2" xfId="3486"/>
    <cellStyle name="40% - Accent4 3" xfId="167"/>
    <cellStyle name="40% - Accent4 3 10" xfId="1847"/>
    <cellStyle name="40% - Accent4 3 10 2" xfId="3691"/>
    <cellStyle name="40% - Accent4 3 11" xfId="2033"/>
    <cellStyle name="40% - Accent4 3 11 2" xfId="3877"/>
    <cellStyle name="40% - Accent4 3 12" xfId="2224"/>
    <cellStyle name="40% - Accent4 3 13" xfId="4064"/>
    <cellStyle name="40% - Accent4 3 14" xfId="336"/>
    <cellStyle name="40% - Accent4 3 2" xfId="242"/>
    <cellStyle name="40% - Accent4 3 2 10" xfId="2108"/>
    <cellStyle name="40% - Accent4 3 2 10 2" xfId="3952"/>
    <cellStyle name="40% - Accent4 3 2 11" xfId="2299"/>
    <cellStyle name="40% - Accent4 3 2 12" xfId="4139"/>
    <cellStyle name="40% - Accent4 3 2 13" xfId="411"/>
    <cellStyle name="40% - Accent4 3 2 2" xfId="597"/>
    <cellStyle name="40% - Accent4 3 2 2 2" xfId="2464"/>
    <cellStyle name="40% - Accent4 3 2 3" xfId="783"/>
    <cellStyle name="40% - Accent4 3 2 3 2" xfId="2650"/>
    <cellStyle name="40% - Accent4 3 2 4" xfId="972"/>
    <cellStyle name="40% - Accent4 3 2 4 2" xfId="2836"/>
    <cellStyle name="40% - Accent4 3 2 5" xfId="1178"/>
    <cellStyle name="40% - Accent4 3 2 5 2" xfId="3022"/>
    <cellStyle name="40% - Accent4 3 2 6" xfId="1364"/>
    <cellStyle name="40% - Accent4 3 2 6 2" xfId="3208"/>
    <cellStyle name="40% - Accent4 3 2 7" xfId="1550"/>
    <cellStyle name="40% - Accent4 3 2 7 2" xfId="3394"/>
    <cellStyle name="40% - Accent4 3 2 8" xfId="1736"/>
    <cellStyle name="40% - Accent4 3 2 8 2" xfId="3580"/>
    <cellStyle name="40% - Accent4 3 2 9" xfId="1922"/>
    <cellStyle name="40% - Accent4 3 2 9 2" xfId="3766"/>
    <cellStyle name="40% - Accent4 3 3" xfId="522"/>
    <cellStyle name="40% - Accent4 3 3 2" xfId="2389"/>
    <cellStyle name="40% - Accent4 3 4" xfId="708"/>
    <cellStyle name="40% - Accent4 3 4 2" xfId="2575"/>
    <cellStyle name="40% - Accent4 3 5" xfId="897"/>
    <cellStyle name="40% - Accent4 3 5 2" xfId="2761"/>
    <cellStyle name="40% - Accent4 3 6" xfId="1103"/>
    <cellStyle name="40% - Accent4 3 6 2" xfId="2947"/>
    <cellStyle name="40% - Accent4 3 7" xfId="1289"/>
    <cellStyle name="40% - Accent4 3 7 2" xfId="3133"/>
    <cellStyle name="40% - Accent4 3 8" xfId="1475"/>
    <cellStyle name="40% - Accent4 3 8 2" xfId="3319"/>
    <cellStyle name="40% - Accent4 3 9" xfId="1661"/>
    <cellStyle name="40% - Accent4 3 9 2" xfId="3505"/>
    <cellStyle name="40% - Accent4 4" xfId="186"/>
    <cellStyle name="40% - Accent4 4 10" xfId="1866"/>
    <cellStyle name="40% - Accent4 4 10 2" xfId="3710"/>
    <cellStyle name="40% - Accent4 4 11" xfId="2052"/>
    <cellStyle name="40% - Accent4 4 11 2" xfId="3896"/>
    <cellStyle name="40% - Accent4 4 12" xfId="2243"/>
    <cellStyle name="40% - Accent4 4 13" xfId="4083"/>
    <cellStyle name="40% - Accent4 4 14" xfId="355"/>
    <cellStyle name="40% - Accent4 4 2" xfId="261"/>
    <cellStyle name="40% - Accent4 4 2 10" xfId="2127"/>
    <cellStyle name="40% - Accent4 4 2 10 2" xfId="3971"/>
    <cellStyle name="40% - Accent4 4 2 11" xfId="2318"/>
    <cellStyle name="40% - Accent4 4 2 12" xfId="4158"/>
    <cellStyle name="40% - Accent4 4 2 13" xfId="430"/>
    <cellStyle name="40% - Accent4 4 2 2" xfId="616"/>
    <cellStyle name="40% - Accent4 4 2 2 2" xfId="2483"/>
    <cellStyle name="40% - Accent4 4 2 3" xfId="802"/>
    <cellStyle name="40% - Accent4 4 2 3 2" xfId="2669"/>
    <cellStyle name="40% - Accent4 4 2 4" xfId="991"/>
    <cellStyle name="40% - Accent4 4 2 4 2" xfId="2855"/>
    <cellStyle name="40% - Accent4 4 2 5" xfId="1197"/>
    <cellStyle name="40% - Accent4 4 2 5 2" xfId="3041"/>
    <cellStyle name="40% - Accent4 4 2 6" xfId="1383"/>
    <cellStyle name="40% - Accent4 4 2 6 2" xfId="3227"/>
    <cellStyle name="40% - Accent4 4 2 7" xfId="1569"/>
    <cellStyle name="40% - Accent4 4 2 7 2" xfId="3413"/>
    <cellStyle name="40% - Accent4 4 2 8" xfId="1755"/>
    <cellStyle name="40% - Accent4 4 2 8 2" xfId="3599"/>
    <cellStyle name="40% - Accent4 4 2 9" xfId="1941"/>
    <cellStyle name="40% - Accent4 4 2 9 2" xfId="3785"/>
    <cellStyle name="40% - Accent4 4 3" xfId="541"/>
    <cellStyle name="40% - Accent4 4 3 2" xfId="2408"/>
    <cellStyle name="40% - Accent4 4 4" xfId="727"/>
    <cellStyle name="40% - Accent4 4 4 2" xfId="2594"/>
    <cellStyle name="40% - Accent4 4 5" xfId="916"/>
    <cellStyle name="40% - Accent4 4 5 2" xfId="2780"/>
    <cellStyle name="40% - Accent4 4 6" xfId="1122"/>
    <cellStyle name="40% - Accent4 4 6 2" xfId="2966"/>
    <cellStyle name="40% - Accent4 4 7" xfId="1308"/>
    <cellStyle name="40% - Accent4 4 7 2" xfId="3152"/>
    <cellStyle name="40% - Accent4 4 8" xfId="1494"/>
    <cellStyle name="40% - Accent4 4 8 2" xfId="3338"/>
    <cellStyle name="40% - Accent4 4 9" xfId="1680"/>
    <cellStyle name="40% - Accent4 4 9 2" xfId="3524"/>
    <cellStyle name="40% - Accent4 5" xfId="279"/>
    <cellStyle name="40% - Accent4 5 10" xfId="2145"/>
    <cellStyle name="40% - Accent4 5 10 2" xfId="3989"/>
    <cellStyle name="40% - Accent4 5 11" xfId="2336"/>
    <cellStyle name="40% - Accent4 5 12" xfId="4176"/>
    <cellStyle name="40% - Accent4 5 13" xfId="448"/>
    <cellStyle name="40% - Accent4 5 2" xfId="634"/>
    <cellStyle name="40% - Accent4 5 2 2" xfId="2501"/>
    <cellStyle name="40% - Accent4 5 3" xfId="820"/>
    <cellStyle name="40% - Accent4 5 3 2" xfId="2687"/>
    <cellStyle name="40% - Accent4 5 4" xfId="1009"/>
    <cellStyle name="40% - Accent4 5 4 2" xfId="2873"/>
    <cellStyle name="40% - Accent4 5 5" xfId="1215"/>
    <cellStyle name="40% - Accent4 5 5 2" xfId="3059"/>
    <cellStyle name="40% - Accent4 5 6" xfId="1401"/>
    <cellStyle name="40% - Accent4 5 6 2" xfId="3245"/>
    <cellStyle name="40% - Accent4 5 7" xfId="1587"/>
    <cellStyle name="40% - Accent4 5 7 2" xfId="3431"/>
    <cellStyle name="40% - Accent4 5 8" xfId="1773"/>
    <cellStyle name="40% - Accent4 5 8 2" xfId="3617"/>
    <cellStyle name="40% - Accent4 5 9" xfId="1959"/>
    <cellStyle name="40% - Accent4 5 9 2" xfId="3803"/>
    <cellStyle name="40% - Accent4 6" xfId="204"/>
    <cellStyle name="40% - Accent4 6 10" xfId="2070"/>
    <cellStyle name="40% - Accent4 6 10 2" xfId="3914"/>
    <cellStyle name="40% - Accent4 6 11" xfId="2261"/>
    <cellStyle name="40% - Accent4 6 12" xfId="4101"/>
    <cellStyle name="40% - Accent4 6 13" xfId="373"/>
    <cellStyle name="40% - Accent4 6 2" xfId="559"/>
    <cellStyle name="40% - Accent4 6 2 2" xfId="2426"/>
    <cellStyle name="40% - Accent4 6 3" xfId="745"/>
    <cellStyle name="40% - Accent4 6 3 2" xfId="2612"/>
    <cellStyle name="40% - Accent4 6 4" xfId="934"/>
    <cellStyle name="40% - Accent4 6 4 2" xfId="2798"/>
    <cellStyle name="40% - Accent4 6 5" xfId="1140"/>
    <cellStyle name="40% - Accent4 6 5 2" xfId="2984"/>
    <cellStyle name="40% - Accent4 6 6" xfId="1326"/>
    <cellStyle name="40% - Accent4 6 6 2" xfId="3170"/>
    <cellStyle name="40% - Accent4 6 7" xfId="1512"/>
    <cellStyle name="40% - Accent4 6 7 2" xfId="3356"/>
    <cellStyle name="40% - Accent4 6 8" xfId="1698"/>
    <cellStyle name="40% - Accent4 6 8 2" xfId="3542"/>
    <cellStyle name="40% - Accent4 6 9" xfId="1884"/>
    <cellStyle name="40% - Accent4 6 9 2" xfId="3728"/>
    <cellStyle name="40% - Accent4 7" xfId="129"/>
    <cellStyle name="40% - Accent4 7 10" xfId="2186"/>
    <cellStyle name="40% - Accent4 7 11" xfId="4026"/>
    <cellStyle name="40% - Accent4 7 12" xfId="484"/>
    <cellStyle name="40% - Accent4 7 2" xfId="670"/>
    <cellStyle name="40% - Accent4 7 2 2" xfId="2537"/>
    <cellStyle name="40% - Accent4 7 3" xfId="859"/>
    <cellStyle name="40% - Accent4 7 3 2" xfId="2723"/>
    <cellStyle name="40% - Accent4 7 4" xfId="1065"/>
    <cellStyle name="40% - Accent4 7 4 2" xfId="2909"/>
    <cellStyle name="40% - Accent4 7 5" xfId="1251"/>
    <cellStyle name="40% - Accent4 7 5 2" xfId="3095"/>
    <cellStyle name="40% - Accent4 7 6" xfId="1437"/>
    <cellStyle name="40% - Accent4 7 6 2" xfId="3281"/>
    <cellStyle name="40% - Accent4 7 7" xfId="1623"/>
    <cellStyle name="40% - Accent4 7 7 2" xfId="3467"/>
    <cellStyle name="40% - Accent4 7 8" xfId="1809"/>
    <cellStyle name="40% - Accent4 7 8 2" xfId="3653"/>
    <cellStyle name="40% - Accent4 7 9" xfId="1995"/>
    <cellStyle name="40% - Accent4 7 9 2" xfId="3839"/>
    <cellStyle name="40% - Accent4 8" xfId="466"/>
    <cellStyle name="40% - Accent4 8 2" xfId="2351"/>
    <cellStyle name="40% - Accent4 9" xfId="652"/>
    <cellStyle name="40% - Accent4 9 2" xfId="2519"/>
    <cellStyle name="40% - Accent5" xfId="99" builtinId="47" customBuiltin="1"/>
    <cellStyle name="40% - Accent5 10" xfId="842"/>
    <cellStyle name="40% - Accent5 10 2" xfId="2707"/>
    <cellStyle name="40% - Accent5 11" xfId="1049"/>
    <cellStyle name="40% - Accent5 11 2" xfId="2893"/>
    <cellStyle name="40% - Accent5 12" xfId="1235"/>
    <cellStyle name="40% - Accent5 12 2" xfId="3079"/>
    <cellStyle name="40% - Accent5 13" xfId="1421"/>
    <cellStyle name="40% - Accent5 13 2" xfId="3265"/>
    <cellStyle name="40% - Accent5 14" xfId="1607"/>
    <cellStyle name="40% - Accent5 14 2" xfId="3451"/>
    <cellStyle name="40% - Accent5 15" xfId="1793"/>
    <cellStyle name="40% - Accent5 15 2" xfId="3637"/>
    <cellStyle name="40% - Accent5 16" xfId="1979"/>
    <cellStyle name="40% - Accent5 16 2" xfId="3823"/>
    <cellStyle name="40% - Accent5 17" xfId="2170"/>
    <cellStyle name="40% - Accent5 18" xfId="4010"/>
    <cellStyle name="40% - Accent5 19" xfId="300"/>
    <cellStyle name="40% - Accent5 2" xfId="150"/>
    <cellStyle name="40% - Accent5 2 10" xfId="1830"/>
    <cellStyle name="40% - Accent5 2 10 2" xfId="3674"/>
    <cellStyle name="40% - Accent5 2 11" xfId="2016"/>
    <cellStyle name="40% - Accent5 2 11 2" xfId="3860"/>
    <cellStyle name="40% - Accent5 2 12" xfId="2207"/>
    <cellStyle name="40% - Accent5 2 13" xfId="4047"/>
    <cellStyle name="40% - Accent5 2 14" xfId="319"/>
    <cellStyle name="40% - Accent5 2 2" xfId="225"/>
    <cellStyle name="40% - Accent5 2 2 10" xfId="2091"/>
    <cellStyle name="40% - Accent5 2 2 10 2" xfId="3935"/>
    <cellStyle name="40% - Accent5 2 2 11" xfId="2282"/>
    <cellStyle name="40% - Accent5 2 2 12" xfId="4122"/>
    <cellStyle name="40% - Accent5 2 2 13" xfId="394"/>
    <cellStyle name="40% - Accent5 2 2 2" xfId="580"/>
    <cellStyle name="40% - Accent5 2 2 2 2" xfId="2447"/>
    <cellStyle name="40% - Accent5 2 2 3" xfId="766"/>
    <cellStyle name="40% - Accent5 2 2 3 2" xfId="2633"/>
    <cellStyle name="40% - Accent5 2 2 4" xfId="955"/>
    <cellStyle name="40% - Accent5 2 2 4 2" xfId="2819"/>
    <cellStyle name="40% - Accent5 2 2 5" xfId="1161"/>
    <cellStyle name="40% - Accent5 2 2 5 2" xfId="3005"/>
    <cellStyle name="40% - Accent5 2 2 6" xfId="1347"/>
    <cellStyle name="40% - Accent5 2 2 6 2" xfId="3191"/>
    <cellStyle name="40% - Accent5 2 2 7" xfId="1533"/>
    <cellStyle name="40% - Accent5 2 2 7 2" xfId="3377"/>
    <cellStyle name="40% - Accent5 2 2 8" xfId="1719"/>
    <cellStyle name="40% - Accent5 2 2 8 2" xfId="3563"/>
    <cellStyle name="40% - Accent5 2 2 9" xfId="1905"/>
    <cellStyle name="40% - Accent5 2 2 9 2" xfId="3749"/>
    <cellStyle name="40% - Accent5 2 3" xfId="505"/>
    <cellStyle name="40% - Accent5 2 3 2" xfId="2373"/>
    <cellStyle name="40% - Accent5 2 4" xfId="691"/>
    <cellStyle name="40% - Accent5 2 4 2" xfId="2558"/>
    <cellStyle name="40% - Accent5 2 5" xfId="880"/>
    <cellStyle name="40% - Accent5 2 5 2" xfId="2744"/>
    <cellStyle name="40% - Accent5 2 6" xfId="1086"/>
    <cellStyle name="40% - Accent5 2 6 2" xfId="2930"/>
    <cellStyle name="40% - Accent5 2 7" xfId="1272"/>
    <cellStyle name="40% - Accent5 2 7 2" xfId="3116"/>
    <cellStyle name="40% - Accent5 2 8" xfId="1458"/>
    <cellStyle name="40% - Accent5 2 8 2" xfId="3302"/>
    <cellStyle name="40% - Accent5 2 9" xfId="1644"/>
    <cellStyle name="40% - Accent5 2 9 2" xfId="3488"/>
    <cellStyle name="40% - Accent5 3" xfId="169"/>
    <cellStyle name="40% - Accent5 3 10" xfId="1849"/>
    <cellStyle name="40% - Accent5 3 10 2" xfId="3693"/>
    <cellStyle name="40% - Accent5 3 11" xfId="2035"/>
    <cellStyle name="40% - Accent5 3 11 2" xfId="3879"/>
    <cellStyle name="40% - Accent5 3 12" xfId="2226"/>
    <cellStyle name="40% - Accent5 3 13" xfId="4066"/>
    <cellStyle name="40% - Accent5 3 14" xfId="338"/>
    <cellStyle name="40% - Accent5 3 2" xfId="244"/>
    <cellStyle name="40% - Accent5 3 2 10" xfId="2110"/>
    <cellStyle name="40% - Accent5 3 2 10 2" xfId="3954"/>
    <cellStyle name="40% - Accent5 3 2 11" xfId="2301"/>
    <cellStyle name="40% - Accent5 3 2 12" xfId="4141"/>
    <cellStyle name="40% - Accent5 3 2 13" xfId="413"/>
    <cellStyle name="40% - Accent5 3 2 2" xfId="599"/>
    <cellStyle name="40% - Accent5 3 2 2 2" xfId="2466"/>
    <cellStyle name="40% - Accent5 3 2 3" xfId="785"/>
    <cellStyle name="40% - Accent5 3 2 3 2" xfId="2652"/>
    <cellStyle name="40% - Accent5 3 2 4" xfId="974"/>
    <cellStyle name="40% - Accent5 3 2 4 2" xfId="2838"/>
    <cellStyle name="40% - Accent5 3 2 5" xfId="1180"/>
    <cellStyle name="40% - Accent5 3 2 5 2" xfId="3024"/>
    <cellStyle name="40% - Accent5 3 2 6" xfId="1366"/>
    <cellStyle name="40% - Accent5 3 2 6 2" xfId="3210"/>
    <cellStyle name="40% - Accent5 3 2 7" xfId="1552"/>
    <cellStyle name="40% - Accent5 3 2 7 2" xfId="3396"/>
    <cellStyle name="40% - Accent5 3 2 8" xfId="1738"/>
    <cellStyle name="40% - Accent5 3 2 8 2" xfId="3582"/>
    <cellStyle name="40% - Accent5 3 2 9" xfId="1924"/>
    <cellStyle name="40% - Accent5 3 2 9 2" xfId="3768"/>
    <cellStyle name="40% - Accent5 3 3" xfId="524"/>
    <cellStyle name="40% - Accent5 3 3 2" xfId="2391"/>
    <cellStyle name="40% - Accent5 3 4" xfId="710"/>
    <cellStyle name="40% - Accent5 3 4 2" xfId="2577"/>
    <cellStyle name="40% - Accent5 3 5" xfId="899"/>
    <cellStyle name="40% - Accent5 3 5 2" xfId="2763"/>
    <cellStyle name="40% - Accent5 3 6" xfId="1105"/>
    <cellStyle name="40% - Accent5 3 6 2" xfId="2949"/>
    <cellStyle name="40% - Accent5 3 7" xfId="1291"/>
    <cellStyle name="40% - Accent5 3 7 2" xfId="3135"/>
    <cellStyle name="40% - Accent5 3 8" xfId="1477"/>
    <cellStyle name="40% - Accent5 3 8 2" xfId="3321"/>
    <cellStyle name="40% - Accent5 3 9" xfId="1663"/>
    <cellStyle name="40% - Accent5 3 9 2" xfId="3507"/>
    <cellStyle name="40% - Accent5 4" xfId="188"/>
    <cellStyle name="40% - Accent5 4 10" xfId="1868"/>
    <cellStyle name="40% - Accent5 4 10 2" xfId="3712"/>
    <cellStyle name="40% - Accent5 4 11" xfId="2054"/>
    <cellStyle name="40% - Accent5 4 11 2" xfId="3898"/>
    <cellStyle name="40% - Accent5 4 12" xfId="2245"/>
    <cellStyle name="40% - Accent5 4 13" xfId="4085"/>
    <cellStyle name="40% - Accent5 4 14" xfId="357"/>
    <cellStyle name="40% - Accent5 4 2" xfId="263"/>
    <cellStyle name="40% - Accent5 4 2 10" xfId="2129"/>
    <cellStyle name="40% - Accent5 4 2 10 2" xfId="3973"/>
    <cellStyle name="40% - Accent5 4 2 11" xfId="2320"/>
    <cellStyle name="40% - Accent5 4 2 12" xfId="4160"/>
    <cellStyle name="40% - Accent5 4 2 13" xfId="432"/>
    <cellStyle name="40% - Accent5 4 2 2" xfId="618"/>
    <cellStyle name="40% - Accent5 4 2 2 2" xfId="2485"/>
    <cellStyle name="40% - Accent5 4 2 3" xfId="804"/>
    <cellStyle name="40% - Accent5 4 2 3 2" xfId="2671"/>
    <cellStyle name="40% - Accent5 4 2 4" xfId="993"/>
    <cellStyle name="40% - Accent5 4 2 4 2" xfId="2857"/>
    <cellStyle name="40% - Accent5 4 2 5" xfId="1199"/>
    <cellStyle name="40% - Accent5 4 2 5 2" xfId="3043"/>
    <cellStyle name="40% - Accent5 4 2 6" xfId="1385"/>
    <cellStyle name="40% - Accent5 4 2 6 2" xfId="3229"/>
    <cellStyle name="40% - Accent5 4 2 7" xfId="1571"/>
    <cellStyle name="40% - Accent5 4 2 7 2" xfId="3415"/>
    <cellStyle name="40% - Accent5 4 2 8" xfId="1757"/>
    <cellStyle name="40% - Accent5 4 2 8 2" xfId="3601"/>
    <cellStyle name="40% - Accent5 4 2 9" xfId="1943"/>
    <cellStyle name="40% - Accent5 4 2 9 2" xfId="3787"/>
    <cellStyle name="40% - Accent5 4 3" xfId="543"/>
    <cellStyle name="40% - Accent5 4 3 2" xfId="2410"/>
    <cellStyle name="40% - Accent5 4 4" xfId="729"/>
    <cellStyle name="40% - Accent5 4 4 2" xfId="2596"/>
    <cellStyle name="40% - Accent5 4 5" xfId="918"/>
    <cellStyle name="40% - Accent5 4 5 2" xfId="2782"/>
    <cellStyle name="40% - Accent5 4 6" xfId="1124"/>
    <cellStyle name="40% - Accent5 4 6 2" xfId="2968"/>
    <cellStyle name="40% - Accent5 4 7" xfId="1310"/>
    <cellStyle name="40% - Accent5 4 7 2" xfId="3154"/>
    <cellStyle name="40% - Accent5 4 8" xfId="1496"/>
    <cellStyle name="40% - Accent5 4 8 2" xfId="3340"/>
    <cellStyle name="40% - Accent5 4 9" xfId="1682"/>
    <cellStyle name="40% - Accent5 4 9 2" xfId="3526"/>
    <cellStyle name="40% - Accent5 5" xfId="281"/>
    <cellStyle name="40% - Accent5 5 10" xfId="2147"/>
    <cellStyle name="40% - Accent5 5 10 2" xfId="3991"/>
    <cellStyle name="40% - Accent5 5 11" xfId="2338"/>
    <cellStyle name="40% - Accent5 5 12" xfId="4178"/>
    <cellStyle name="40% - Accent5 5 13" xfId="450"/>
    <cellStyle name="40% - Accent5 5 2" xfId="636"/>
    <cellStyle name="40% - Accent5 5 2 2" xfId="2503"/>
    <cellStyle name="40% - Accent5 5 3" xfId="822"/>
    <cellStyle name="40% - Accent5 5 3 2" xfId="2689"/>
    <cellStyle name="40% - Accent5 5 4" xfId="1011"/>
    <cellStyle name="40% - Accent5 5 4 2" xfId="2875"/>
    <cellStyle name="40% - Accent5 5 5" xfId="1217"/>
    <cellStyle name="40% - Accent5 5 5 2" xfId="3061"/>
    <cellStyle name="40% - Accent5 5 6" xfId="1403"/>
    <cellStyle name="40% - Accent5 5 6 2" xfId="3247"/>
    <cellStyle name="40% - Accent5 5 7" xfId="1589"/>
    <cellStyle name="40% - Accent5 5 7 2" xfId="3433"/>
    <cellStyle name="40% - Accent5 5 8" xfId="1775"/>
    <cellStyle name="40% - Accent5 5 8 2" xfId="3619"/>
    <cellStyle name="40% - Accent5 5 9" xfId="1961"/>
    <cellStyle name="40% - Accent5 5 9 2" xfId="3805"/>
    <cellStyle name="40% - Accent5 6" xfId="206"/>
    <cellStyle name="40% - Accent5 6 10" xfId="2072"/>
    <cellStyle name="40% - Accent5 6 10 2" xfId="3916"/>
    <cellStyle name="40% - Accent5 6 11" xfId="2263"/>
    <cellStyle name="40% - Accent5 6 12" xfId="4103"/>
    <cellStyle name="40% - Accent5 6 13" xfId="375"/>
    <cellStyle name="40% - Accent5 6 2" xfId="561"/>
    <cellStyle name="40% - Accent5 6 2 2" xfId="2428"/>
    <cellStyle name="40% - Accent5 6 3" xfId="747"/>
    <cellStyle name="40% - Accent5 6 3 2" xfId="2614"/>
    <cellStyle name="40% - Accent5 6 4" xfId="936"/>
    <cellStyle name="40% - Accent5 6 4 2" xfId="2800"/>
    <cellStyle name="40% - Accent5 6 5" xfId="1142"/>
    <cellStyle name="40% - Accent5 6 5 2" xfId="2986"/>
    <cellStyle name="40% - Accent5 6 6" xfId="1328"/>
    <cellStyle name="40% - Accent5 6 6 2" xfId="3172"/>
    <cellStyle name="40% - Accent5 6 7" xfId="1514"/>
    <cellStyle name="40% - Accent5 6 7 2" xfId="3358"/>
    <cellStyle name="40% - Accent5 6 8" xfId="1700"/>
    <cellStyle name="40% - Accent5 6 8 2" xfId="3544"/>
    <cellStyle name="40% - Accent5 6 9" xfId="1886"/>
    <cellStyle name="40% - Accent5 6 9 2" xfId="3730"/>
    <cellStyle name="40% - Accent5 7" xfId="131"/>
    <cellStyle name="40% - Accent5 7 10" xfId="2188"/>
    <cellStyle name="40% - Accent5 7 11" xfId="4028"/>
    <cellStyle name="40% - Accent5 7 12" xfId="486"/>
    <cellStyle name="40% - Accent5 7 2" xfId="672"/>
    <cellStyle name="40% - Accent5 7 2 2" xfId="2539"/>
    <cellStyle name="40% - Accent5 7 3" xfId="861"/>
    <cellStyle name="40% - Accent5 7 3 2" xfId="2725"/>
    <cellStyle name="40% - Accent5 7 4" xfId="1067"/>
    <cellStyle name="40% - Accent5 7 4 2" xfId="2911"/>
    <cellStyle name="40% - Accent5 7 5" xfId="1253"/>
    <cellStyle name="40% - Accent5 7 5 2" xfId="3097"/>
    <cellStyle name="40% - Accent5 7 6" xfId="1439"/>
    <cellStyle name="40% - Accent5 7 6 2" xfId="3283"/>
    <cellStyle name="40% - Accent5 7 7" xfId="1625"/>
    <cellStyle name="40% - Accent5 7 7 2" xfId="3469"/>
    <cellStyle name="40% - Accent5 7 8" xfId="1811"/>
    <cellStyle name="40% - Accent5 7 8 2" xfId="3655"/>
    <cellStyle name="40% - Accent5 7 9" xfId="1997"/>
    <cellStyle name="40% - Accent5 7 9 2" xfId="3841"/>
    <cellStyle name="40% - Accent5 8" xfId="468"/>
    <cellStyle name="40% - Accent5 8 2" xfId="2348"/>
    <cellStyle name="40% - Accent5 9" xfId="654"/>
    <cellStyle name="40% - Accent5 9 2" xfId="2521"/>
    <cellStyle name="40% - Accent6" xfId="103" builtinId="51" customBuiltin="1"/>
    <cellStyle name="40% - Accent6 10" xfId="844"/>
    <cellStyle name="40% - Accent6 10 2" xfId="2709"/>
    <cellStyle name="40% - Accent6 11" xfId="1051"/>
    <cellStyle name="40% - Accent6 11 2" xfId="2895"/>
    <cellStyle name="40% - Accent6 12" xfId="1237"/>
    <cellStyle name="40% - Accent6 12 2" xfId="3081"/>
    <cellStyle name="40% - Accent6 13" xfId="1423"/>
    <cellStyle name="40% - Accent6 13 2" xfId="3267"/>
    <cellStyle name="40% - Accent6 14" xfId="1609"/>
    <cellStyle name="40% - Accent6 14 2" xfId="3453"/>
    <cellStyle name="40% - Accent6 15" xfId="1795"/>
    <cellStyle name="40% - Accent6 15 2" xfId="3639"/>
    <cellStyle name="40% - Accent6 16" xfId="1981"/>
    <cellStyle name="40% - Accent6 16 2" xfId="3825"/>
    <cellStyle name="40% - Accent6 17" xfId="2172"/>
    <cellStyle name="40% - Accent6 18" xfId="4012"/>
    <cellStyle name="40% - Accent6 19" xfId="302"/>
    <cellStyle name="40% - Accent6 2" xfId="152"/>
    <cellStyle name="40% - Accent6 2 10" xfId="1832"/>
    <cellStyle name="40% - Accent6 2 10 2" xfId="3676"/>
    <cellStyle name="40% - Accent6 2 11" xfId="2018"/>
    <cellStyle name="40% - Accent6 2 11 2" xfId="3862"/>
    <cellStyle name="40% - Accent6 2 12" xfId="2209"/>
    <cellStyle name="40% - Accent6 2 13" xfId="4049"/>
    <cellStyle name="40% - Accent6 2 14" xfId="321"/>
    <cellStyle name="40% - Accent6 2 2" xfId="227"/>
    <cellStyle name="40% - Accent6 2 2 10" xfId="2093"/>
    <cellStyle name="40% - Accent6 2 2 10 2" xfId="3937"/>
    <cellStyle name="40% - Accent6 2 2 11" xfId="2284"/>
    <cellStyle name="40% - Accent6 2 2 12" xfId="4124"/>
    <cellStyle name="40% - Accent6 2 2 13" xfId="396"/>
    <cellStyle name="40% - Accent6 2 2 2" xfId="582"/>
    <cellStyle name="40% - Accent6 2 2 2 2" xfId="2449"/>
    <cellStyle name="40% - Accent6 2 2 3" xfId="768"/>
    <cellStyle name="40% - Accent6 2 2 3 2" xfId="2635"/>
    <cellStyle name="40% - Accent6 2 2 4" xfId="957"/>
    <cellStyle name="40% - Accent6 2 2 4 2" xfId="2821"/>
    <cellStyle name="40% - Accent6 2 2 5" xfId="1163"/>
    <cellStyle name="40% - Accent6 2 2 5 2" xfId="3007"/>
    <cellStyle name="40% - Accent6 2 2 6" xfId="1349"/>
    <cellStyle name="40% - Accent6 2 2 6 2" xfId="3193"/>
    <cellStyle name="40% - Accent6 2 2 7" xfId="1535"/>
    <cellStyle name="40% - Accent6 2 2 7 2" xfId="3379"/>
    <cellStyle name="40% - Accent6 2 2 8" xfId="1721"/>
    <cellStyle name="40% - Accent6 2 2 8 2" xfId="3565"/>
    <cellStyle name="40% - Accent6 2 2 9" xfId="1907"/>
    <cellStyle name="40% - Accent6 2 2 9 2" xfId="3751"/>
    <cellStyle name="40% - Accent6 2 3" xfId="507"/>
    <cellStyle name="40% - Accent6 2 3 2" xfId="2375"/>
    <cellStyle name="40% - Accent6 2 4" xfId="693"/>
    <cellStyle name="40% - Accent6 2 4 2" xfId="2560"/>
    <cellStyle name="40% - Accent6 2 5" xfId="882"/>
    <cellStyle name="40% - Accent6 2 5 2" xfId="2746"/>
    <cellStyle name="40% - Accent6 2 6" xfId="1088"/>
    <cellStyle name="40% - Accent6 2 6 2" xfId="2932"/>
    <cellStyle name="40% - Accent6 2 7" xfId="1274"/>
    <cellStyle name="40% - Accent6 2 7 2" xfId="3118"/>
    <cellStyle name="40% - Accent6 2 8" xfId="1460"/>
    <cellStyle name="40% - Accent6 2 8 2" xfId="3304"/>
    <cellStyle name="40% - Accent6 2 9" xfId="1646"/>
    <cellStyle name="40% - Accent6 2 9 2" xfId="3490"/>
    <cellStyle name="40% - Accent6 3" xfId="171"/>
    <cellStyle name="40% - Accent6 3 10" xfId="1851"/>
    <cellStyle name="40% - Accent6 3 10 2" xfId="3695"/>
    <cellStyle name="40% - Accent6 3 11" xfId="2037"/>
    <cellStyle name="40% - Accent6 3 11 2" xfId="3881"/>
    <cellStyle name="40% - Accent6 3 12" xfId="2228"/>
    <cellStyle name="40% - Accent6 3 13" xfId="4068"/>
    <cellStyle name="40% - Accent6 3 14" xfId="340"/>
    <cellStyle name="40% - Accent6 3 2" xfId="246"/>
    <cellStyle name="40% - Accent6 3 2 10" xfId="2112"/>
    <cellStyle name="40% - Accent6 3 2 10 2" xfId="3956"/>
    <cellStyle name="40% - Accent6 3 2 11" xfId="2303"/>
    <cellStyle name="40% - Accent6 3 2 12" xfId="4143"/>
    <cellStyle name="40% - Accent6 3 2 13" xfId="415"/>
    <cellStyle name="40% - Accent6 3 2 2" xfId="601"/>
    <cellStyle name="40% - Accent6 3 2 2 2" xfId="2468"/>
    <cellStyle name="40% - Accent6 3 2 3" xfId="787"/>
    <cellStyle name="40% - Accent6 3 2 3 2" xfId="2654"/>
    <cellStyle name="40% - Accent6 3 2 4" xfId="976"/>
    <cellStyle name="40% - Accent6 3 2 4 2" xfId="2840"/>
    <cellStyle name="40% - Accent6 3 2 5" xfId="1182"/>
    <cellStyle name="40% - Accent6 3 2 5 2" xfId="3026"/>
    <cellStyle name="40% - Accent6 3 2 6" xfId="1368"/>
    <cellStyle name="40% - Accent6 3 2 6 2" xfId="3212"/>
    <cellStyle name="40% - Accent6 3 2 7" xfId="1554"/>
    <cellStyle name="40% - Accent6 3 2 7 2" xfId="3398"/>
    <cellStyle name="40% - Accent6 3 2 8" xfId="1740"/>
    <cellStyle name="40% - Accent6 3 2 8 2" xfId="3584"/>
    <cellStyle name="40% - Accent6 3 2 9" xfId="1926"/>
    <cellStyle name="40% - Accent6 3 2 9 2" xfId="3770"/>
    <cellStyle name="40% - Accent6 3 3" xfId="526"/>
    <cellStyle name="40% - Accent6 3 3 2" xfId="2393"/>
    <cellStyle name="40% - Accent6 3 4" xfId="712"/>
    <cellStyle name="40% - Accent6 3 4 2" xfId="2579"/>
    <cellStyle name="40% - Accent6 3 5" xfId="901"/>
    <cellStyle name="40% - Accent6 3 5 2" xfId="2765"/>
    <cellStyle name="40% - Accent6 3 6" xfId="1107"/>
    <cellStyle name="40% - Accent6 3 6 2" xfId="2951"/>
    <cellStyle name="40% - Accent6 3 7" xfId="1293"/>
    <cellStyle name="40% - Accent6 3 7 2" xfId="3137"/>
    <cellStyle name="40% - Accent6 3 8" xfId="1479"/>
    <cellStyle name="40% - Accent6 3 8 2" xfId="3323"/>
    <cellStyle name="40% - Accent6 3 9" xfId="1665"/>
    <cellStyle name="40% - Accent6 3 9 2" xfId="3509"/>
    <cellStyle name="40% - Accent6 4" xfId="190"/>
    <cellStyle name="40% - Accent6 4 10" xfId="1870"/>
    <cellStyle name="40% - Accent6 4 10 2" xfId="3714"/>
    <cellStyle name="40% - Accent6 4 11" xfId="2056"/>
    <cellStyle name="40% - Accent6 4 11 2" xfId="3900"/>
    <cellStyle name="40% - Accent6 4 12" xfId="2247"/>
    <cellStyle name="40% - Accent6 4 13" xfId="4087"/>
    <cellStyle name="40% - Accent6 4 14" xfId="359"/>
    <cellStyle name="40% - Accent6 4 2" xfId="265"/>
    <cellStyle name="40% - Accent6 4 2 10" xfId="2131"/>
    <cellStyle name="40% - Accent6 4 2 10 2" xfId="3975"/>
    <cellStyle name="40% - Accent6 4 2 11" xfId="2322"/>
    <cellStyle name="40% - Accent6 4 2 12" xfId="4162"/>
    <cellStyle name="40% - Accent6 4 2 13" xfId="434"/>
    <cellStyle name="40% - Accent6 4 2 2" xfId="620"/>
    <cellStyle name="40% - Accent6 4 2 2 2" xfId="2487"/>
    <cellStyle name="40% - Accent6 4 2 3" xfId="806"/>
    <cellStyle name="40% - Accent6 4 2 3 2" xfId="2673"/>
    <cellStyle name="40% - Accent6 4 2 4" xfId="995"/>
    <cellStyle name="40% - Accent6 4 2 4 2" xfId="2859"/>
    <cellStyle name="40% - Accent6 4 2 5" xfId="1201"/>
    <cellStyle name="40% - Accent6 4 2 5 2" xfId="3045"/>
    <cellStyle name="40% - Accent6 4 2 6" xfId="1387"/>
    <cellStyle name="40% - Accent6 4 2 6 2" xfId="3231"/>
    <cellStyle name="40% - Accent6 4 2 7" xfId="1573"/>
    <cellStyle name="40% - Accent6 4 2 7 2" xfId="3417"/>
    <cellStyle name="40% - Accent6 4 2 8" xfId="1759"/>
    <cellStyle name="40% - Accent6 4 2 8 2" xfId="3603"/>
    <cellStyle name="40% - Accent6 4 2 9" xfId="1945"/>
    <cellStyle name="40% - Accent6 4 2 9 2" xfId="3789"/>
    <cellStyle name="40% - Accent6 4 3" xfId="545"/>
    <cellStyle name="40% - Accent6 4 3 2" xfId="2412"/>
    <cellStyle name="40% - Accent6 4 4" xfId="731"/>
    <cellStyle name="40% - Accent6 4 4 2" xfId="2598"/>
    <cellStyle name="40% - Accent6 4 5" xfId="920"/>
    <cellStyle name="40% - Accent6 4 5 2" xfId="2784"/>
    <cellStyle name="40% - Accent6 4 6" xfId="1126"/>
    <cellStyle name="40% - Accent6 4 6 2" xfId="2970"/>
    <cellStyle name="40% - Accent6 4 7" xfId="1312"/>
    <cellStyle name="40% - Accent6 4 7 2" xfId="3156"/>
    <cellStyle name="40% - Accent6 4 8" xfId="1498"/>
    <cellStyle name="40% - Accent6 4 8 2" xfId="3342"/>
    <cellStyle name="40% - Accent6 4 9" xfId="1684"/>
    <cellStyle name="40% - Accent6 4 9 2" xfId="3528"/>
    <cellStyle name="40% - Accent6 5" xfId="283"/>
    <cellStyle name="40% - Accent6 5 10" xfId="2149"/>
    <cellStyle name="40% - Accent6 5 10 2" xfId="3993"/>
    <cellStyle name="40% - Accent6 5 11" xfId="2340"/>
    <cellStyle name="40% - Accent6 5 12" xfId="4180"/>
    <cellStyle name="40% - Accent6 5 13" xfId="452"/>
    <cellStyle name="40% - Accent6 5 2" xfId="638"/>
    <cellStyle name="40% - Accent6 5 2 2" xfId="2505"/>
    <cellStyle name="40% - Accent6 5 3" xfId="824"/>
    <cellStyle name="40% - Accent6 5 3 2" xfId="2691"/>
    <cellStyle name="40% - Accent6 5 4" xfId="1013"/>
    <cellStyle name="40% - Accent6 5 4 2" xfId="2877"/>
    <cellStyle name="40% - Accent6 5 5" xfId="1219"/>
    <cellStyle name="40% - Accent6 5 5 2" xfId="3063"/>
    <cellStyle name="40% - Accent6 5 6" xfId="1405"/>
    <cellStyle name="40% - Accent6 5 6 2" xfId="3249"/>
    <cellStyle name="40% - Accent6 5 7" xfId="1591"/>
    <cellStyle name="40% - Accent6 5 7 2" xfId="3435"/>
    <cellStyle name="40% - Accent6 5 8" xfId="1777"/>
    <cellStyle name="40% - Accent6 5 8 2" xfId="3621"/>
    <cellStyle name="40% - Accent6 5 9" xfId="1963"/>
    <cellStyle name="40% - Accent6 5 9 2" xfId="3807"/>
    <cellStyle name="40% - Accent6 6" xfId="208"/>
    <cellStyle name="40% - Accent6 6 10" xfId="2074"/>
    <cellStyle name="40% - Accent6 6 10 2" xfId="3918"/>
    <cellStyle name="40% - Accent6 6 11" xfId="2265"/>
    <cellStyle name="40% - Accent6 6 12" xfId="4105"/>
    <cellStyle name="40% - Accent6 6 13" xfId="377"/>
    <cellStyle name="40% - Accent6 6 2" xfId="563"/>
    <cellStyle name="40% - Accent6 6 2 2" xfId="2430"/>
    <cellStyle name="40% - Accent6 6 3" xfId="749"/>
    <cellStyle name="40% - Accent6 6 3 2" xfId="2616"/>
    <cellStyle name="40% - Accent6 6 4" xfId="938"/>
    <cellStyle name="40% - Accent6 6 4 2" xfId="2802"/>
    <cellStyle name="40% - Accent6 6 5" xfId="1144"/>
    <cellStyle name="40% - Accent6 6 5 2" xfId="2988"/>
    <cellStyle name="40% - Accent6 6 6" xfId="1330"/>
    <cellStyle name="40% - Accent6 6 6 2" xfId="3174"/>
    <cellStyle name="40% - Accent6 6 7" xfId="1516"/>
    <cellStyle name="40% - Accent6 6 7 2" xfId="3360"/>
    <cellStyle name="40% - Accent6 6 8" xfId="1702"/>
    <cellStyle name="40% - Accent6 6 8 2" xfId="3546"/>
    <cellStyle name="40% - Accent6 6 9" xfId="1888"/>
    <cellStyle name="40% - Accent6 6 9 2" xfId="3732"/>
    <cellStyle name="40% - Accent6 7" xfId="133"/>
    <cellStyle name="40% - Accent6 7 10" xfId="2190"/>
    <cellStyle name="40% - Accent6 7 11" xfId="4030"/>
    <cellStyle name="40% - Accent6 7 12" xfId="488"/>
    <cellStyle name="40% - Accent6 7 2" xfId="674"/>
    <cellStyle name="40% - Accent6 7 2 2" xfId="2541"/>
    <cellStyle name="40% - Accent6 7 3" xfId="863"/>
    <cellStyle name="40% - Accent6 7 3 2" xfId="2727"/>
    <cellStyle name="40% - Accent6 7 4" xfId="1069"/>
    <cellStyle name="40% - Accent6 7 4 2" xfId="2913"/>
    <cellStyle name="40% - Accent6 7 5" xfId="1255"/>
    <cellStyle name="40% - Accent6 7 5 2" xfId="3099"/>
    <cellStyle name="40% - Accent6 7 6" xfId="1441"/>
    <cellStyle name="40% - Accent6 7 6 2" xfId="3285"/>
    <cellStyle name="40% - Accent6 7 7" xfId="1627"/>
    <cellStyle name="40% - Accent6 7 7 2" xfId="3471"/>
    <cellStyle name="40% - Accent6 7 8" xfId="1813"/>
    <cellStyle name="40% - Accent6 7 8 2" xfId="3657"/>
    <cellStyle name="40% - Accent6 7 9" xfId="1999"/>
    <cellStyle name="40% - Accent6 7 9 2" xfId="3843"/>
    <cellStyle name="40% - Accent6 8" xfId="470"/>
    <cellStyle name="40% - Accent6 8 2" xfId="2346"/>
    <cellStyle name="40% - Accent6 9" xfId="656"/>
    <cellStyle name="40% - Accent6 9 2" xfId="2523"/>
    <cellStyle name="60% - Accent1" xfId="84" builtinId="32" customBuiltin="1"/>
    <cellStyle name="60% - Accent2" xfId="88" builtinId="36" customBuiltin="1"/>
    <cellStyle name="60% - Accent3" xfId="92" builtinId="40" customBuiltin="1"/>
    <cellStyle name="60% - Accent4" xfId="96" builtinId="44" customBuiltin="1"/>
    <cellStyle name="60% - Accent5" xfId="100" builtinId="48" customBuiltin="1"/>
    <cellStyle name="60% - Accent6" xfId="104" builtinId="52" customBuiltin="1"/>
    <cellStyle name="Accent1" xfId="81" builtinId="29" customBuiltin="1"/>
    <cellStyle name="Accent2" xfId="85" builtinId="33" customBuiltin="1"/>
    <cellStyle name="Accent3" xfId="89" builtinId="37" customBuiltin="1"/>
    <cellStyle name="Accent4" xfId="93" builtinId="41" customBuiltin="1"/>
    <cellStyle name="Accent5" xfId="97" builtinId="45" customBuiltin="1"/>
    <cellStyle name="Accent6" xfId="101" builtinId="49" customBuiltin="1"/>
    <cellStyle name="Bad" xfId="71" builtinId="27" customBuiltin="1"/>
    <cellStyle name="Calculation" xfId="75" builtinId="22" customBuiltin="1"/>
    <cellStyle name="Check Cell" xfId="77" builtinId="23" customBuiltin="1"/>
    <cellStyle name="Explanatory Text" xfId="79" builtinId="53" customBuiltin="1"/>
    <cellStyle name="Good" xfId="70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Hyperlink" xfId="1" builtinId="8"/>
    <cellStyle name="Hyperlink 19" xfId="7"/>
    <cellStyle name="Hyperlink 2" xfId="290"/>
    <cellStyle name="Input" xfId="73" builtinId="20" customBuiltin="1"/>
    <cellStyle name="Linked Cell" xfId="76" builtinId="24" customBuiltin="1"/>
    <cellStyle name="Neutral" xfId="72" builtinId="28" customBuiltin="1"/>
    <cellStyle name="Normal" xfId="0" builtinId="0"/>
    <cellStyle name="Normal 10" xfId="13"/>
    <cellStyle name="Normal 10 2" xfId="28"/>
    <cellStyle name="Normal 10 2 2" xfId="48"/>
    <cellStyle name="Normal 10 3" xfId="49"/>
    <cellStyle name="Normal 10 3 2" xfId="109"/>
    <cellStyle name="Normal 10 3 3" xfId="4186"/>
    <cellStyle name="Normal 10 4" xfId="21"/>
    <cellStyle name="Normal 11" xfId="64"/>
    <cellStyle name="Normal 11 10" xfId="458"/>
    <cellStyle name="Normal 11 10 2" xfId="2349"/>
    <cellStyle name="Normal 11 11" xfId="644"/>
    <cellStyle name="Normal 11 11 2" xfId="2511"/>
    <cellStyle name="Normal 11 12" xfId="832"/>
    <cellStyle name="Normal 11 12 2" xfId="2697"/>
    <cellStyle name="Normal 11 13" xfId="1039"/>
    <cellStyle name="Normal 11 13 2" xfId="2883"/>
    <cellStyle name="Normal 11 14" xfId="1225"/>
    <cellStyle name="Normal 11 14 2" xfId="3069"/>
    <cellStyle name="Normal 11 15" xfId="1411"/>
    <cellStyle name="Normal 11 15 2" xfId="3255"/>
    <cellStyle name="Normal 11 16" xfId="1597"/>
    <cellStyle name="Normal 11 16 2" xfId="3441"/>
    <cellStyle name="Normal 11 17" xfId="1783"/>
    <cellStyle name="Normal 11 17 2" xfId="3627"/>
    <cellStyle name="Normal 11 18" xfId="1969"/>
    <cellStyle name="Normal 11 18 2" xfId="3813"/>
    <cellStyle name="Normal 11 19" xfId="2158"/>
    <cellStyle name="Normal 11 2" xfId="120"/>
    <cellStyle name="Normal 11 2 10" xfId="850"/>
    <cellStyle name="Normal 11 2 10 2" xfId="2714"/>
    <cellStyle name="Normal 11 2 11" xfId="1056"/>
    <cellStyle name="Normal 11 2 11 2" xfId="2900"/>
    <cellStyle name="Normal 11 2 12" xfId="1242"/>
    <cellStyle name="Normal 11 2 12 2" xfId="3086"/>
    <cellStyle name="Normal 11 2 13" xfId="1428"/>
    <cellStyle name="Normal 11 2 13 2" xfId="3272"/>
    <cellStyle name="Normal 11 2 14" xfId="1614"/>
    <cellStyle name="Normal 11 2 14 2" xfId="3458"/>
    <cellStyle name="Normal 11 2 15" xfId="1800"/>
    <cellStyle name="Normal 11 2 15 2" xfId="3644"/>
    <cellStyle name="Normal 11 2 16" xfId="1986"/>
    <cellStyle name="Normal 11 2 16 2" xfId="3830"/>
    <cellStyle name="Normal 11 2 17" xfId="2177"/>
    <cellStyle name="Normal 11 2 18" xfId="4017"/>
    <cellStyle name="Normal 11 2 19" xfId="307"/>
    <cellStyle name="Normal 11 2 2" xfId="157"/>
    <cellStyle name="Normal 11 2 2 10" xfId="1837"/>
    <cellStyle name="Normal 11 2 2 10 2" xfId="3681"/>
    <cellStyle name="Normal 11 2 2 11" xfId="2023"/>
    <cellStyle name="Normal 11 2 2 11 2" xfId="3867"/>
    <cellStyle name="Normal 11 2 2 12" xfId="2214"/>
    <cellStyle name="Normal 11 2 2 13" xfId="4054"/>
    <cellStyle name="Normal 11 2 2 14" xfId="326"/>
    <cellStyle name="Normal 11 2 2 2" xfId="232"/>
    <cellStyle name="Normal 11 2 2 2 10" xfId="2098"/>
    <cellStyle name="Normal 11 2 2 2 10 2" xfId="3942"/>
    <cellStyle name="Normal 11 2 2 2 11" xfId="2289"/>
    <cellStyle name="Normal 11 2 2 2 12" xfId="4129"/>
    <cellStyle name="Normal 11 2 2 2 13" xfId="401"/>
    <cellStyle name="Normal 11 2 2 2 2" xfId="587"/>
    <cellStyle name="Normal 11 2 2 2 2 2" xfId="2454"/>
    <cellStyle name="Normal 11 2 2 2 3" xfId="773"/>
    <cellStyle name="Normal 11 2 2 2 3 2" xfId="2640"/>
    <cellStyle name="Normal 11 2 2 2 4" xfId="962"/>
    <cellStyle name="Normal 11 2 2 2 4 2" xfId="2826"/>
    <cellStyle name="Normal 11 2 2 2 5" xfId="1168"/>
    <cellStyle name="Normal 11 2 2 2 5 2" xfId="3012"/>
    <cellStyle name="Normal 11 2 2 2 6" xfId="1354"/>
    <cellStyle name="Normal 11 2 2 2 6 2" xfId="3198"/>
    <cellStyle name="Normal 11 2 2 2 7" xfId="1540"/>
    <cellStyle name="Normal 11 2 2 2 7 2" xfId="3384"/>
    <cellStyle name="Normal 11 2 2 2 8" xfId="1726"/>
    <cellStyle name="Normal 11 2 2 2 8 2" xfId="3570"/>
    <cellStyle name="Normal 11 2 2 2 9" xfId="1912"/>
    <cellStyle name="Normal 11 2 2 2 9 2" xfId="3756"/>
    <cellStyle name="Normal 11 2 2 3" xfId="512"/>
    <cellStyle name="Normal 11 2 2 3 2" xfId="2379"/>
    <cellStyle name="Normal 11 2 2 4" xfId="698"/>
    <cellStyle name="Normal 11 2 2 4 2" xfId="2565"/>
    <cellStyle name="Normal 11 2 2 5" xfId="887"/>
    <cellStyle name="Normal 11 2 2 5 2" xfId="2751"/>
    <cellStyle name="Normal 11 2 2 6" xfId="1093"/>
    <cellStyle name="Normal 11 2 2 6 2" xfId="2937"/>
    <cellStyle name="Normal 11 2 2 7" xfId="1279"/>
    <cellStyle name="Normal 11 2 2 7 2" xfId="3123"/>
    <cellStyle name="Normal 11 2 2 8" xfId="1465"/>
    <cellStyle name="Normal 11 2 2 8 2" xfId="3309"/>
    <cellStyle name="Normal 11 2 2 9" xfId="1651"/>
    <cellStyle name="Normal 11 2 2 9 2" xfId="3495"/>
    <cellStyle name="Normal 11 2 3" xfId="176"/>
    <cellStyle name="Normal 11 2 3 10" xfId="1856"/>
    <cellStyle name="Normal 11 2 3 10 2" xfId="3700"/>
    <cellStyle name="Normal 11 2 3 11" xfId="2042"/>
    <cellStyle name="Normal 11 2 3 11 2" xfId="3886"/>
    <cellStyle name="Normal 11 2 3 12" xfId="2233"/>
    <cellStyle name="Normal 11 2 3 13" xfId="4073"/>
    <cellStyle name="Normal 11 2 3 14" xfId="345"/>
    <cellStyle name="Normal 11 2 3 2" xfId="251"/>
    <cellStyle name="Normal 11 2 3 2 10" xfId="2117"/>
    <cellStyle name="Normal 11 2 3 2 10 2" xfId="3961"/>
    <cellStyle name="Normal 11 2 3 2 11" xfId="2308"/>
    <cellStyle name="Normal 11 2 3 2 12" xfId="4148"/>
    <cellStyle name="Normal 11 2 3 2 13" xfId="420"/>
    <cellStyle name="Normal 11 2 3 2 2" xfId="606"/>
    <cellStyle name="Normal 11 2 3 2 2 2" xfId="2473"/>
    <cellStyle name="Normal 11 2 3 2 3" xfId="792"/>
    <cellStyle name="Normal 11 2 3 2 3 2" xfId="2659"/>
    <cellStyle name="Normal 11 2 3 2 4" xfId="981"/>
    <cellStyle name="Normal 11 2 3 2 4 2" xfId="2845"/>
    <cellStyle name="Normal 11 2 3 2 5" xfId="1187"/>
    <cellStyle name="Normal 11 2 3 2 5 2" xfId="3031"/>
    <cellStyle name="Normal 11 2 3 2 6" xfId="1373"/>
    <cellStyle name="Normal 11 2 3 2 6 2" xfId="3217"/>
    <cellStyle name="Normal 11 2 3 2 7" xfId="1559"/>
    <cellStyle name="Normal 11 2 3 2 7 2" xfId="3403"/>
    <cellStyle name="Normal 11 2 3 2 8" xfId="1745"/>
    <cellStyle name="Normal 11 2 3 2 8 2" xfId="3589"/>
    <cellStyle name="Normal 11 2 3 2 9" xfId="1931"/>
    <cellStyle name="Normal 11 2 3 2 9 2" xfId="3775"/>
    <cellStyle name="Normal 11 2 3 3" xfId="531"/>
    <cellStyle name="Normal 11 2 3 3 2" xfId="2398"/>
    <cellStyle name="Normal 11 2 3 4" xfId="717"/>
    <cellStyle name="Normal 11 2 3 4 2" xfId="2584"/>
    <cellStyle name="Normal 11 2 3 5" xfId="906"/>
    <cellStyle name="Normal 11 2 3 5 2" xfId="2770"/>
    <cellStyle name="Normal 11 2 3 6" xfId="1112"/>
    <cellStyle name="Normal 11 2 3 6 2" xfId="2956"/>
    <cellStyle name="Normal 11 2 3 7" xfId="1298"/>
    <cellStyle name="Normal 11 2 3 7 2" xfId="3142"/>
    <cellStyle name="Normal 11 2 3 8" xfId="1484"/>
    <cellStyle name="Normal 11 2 3 8 2" xfId="3328"/>
    <cellStyle name="Normal 11 2 3 9" xfId="1670"/>
    <cellStyle name="Normal 11 2 3 9 2" xfId="3514"/>
    <cellStyle name="Normal 11 2 4" xfId="195"/>
    <cellStyle name="Normal 11 2 4 10" xfId="1875"/>
    <cellStyle name="Normal 11 2 4 10 2" xfId="3719"/>
    <cellStyle name="Normal 11 2 4 11" xfId="2061"/>
    <cellStyle name="Normal 11 2 4 11 2" xfId="3905"/>
    <cellStyle name="Normal 11 2 4 12" xfId="2252"/>
    <cellStyle name="Normal 11 2 4 13" xfId="4092"/>
    <cellStyle name="Normal 11 2 4 14" xfId="364"/>
    <cellStyle name="Normal 11 2 4 2" xfId="270"/>
    <cellStyle name="Normal 11 2 4 2 10" xfId="2136"/>
    <cellStyle name="Normal 11 2 4 2 10 2" xfId="3980"/>
    <cellStyle name="Normal 11 2 4 2 11" xfId="2327"/>
    <cellStyle name="Normal 11 2 4 2 12" xfId="4167"/>
    <cellStyle name="Normal 11 2 4 2 13" xfId="439"/>
    <cellStyle name="Normal 11 2 4 2 2" xfId="625"/>
    <cellStyle name="Normal 11 2 4 2 2 2" xfId="2492"/>
    <cellStyle name="Normal 11 2 4 2 3" xfId="811"/>
    <cellStyle name="Normal 11 2 4 2 3 2" xfId="2678"/>
    <cellStyle name="Normal 11 2 4 2 4" xfId="1000"/>
    <cellStyle name="Normal 11 2 4 2 4 2" xfId="2864"/>
    <cellStyle name="Normal 11 2 4 2 5" xfId="1206"/>
    <cellStyle name="Normal 11 2 4 2 5 2" xfId="3050"/>
    <cellStyle name="Normal 11 2 4 2 6" xfId="1392"/>
    <cellStyle name="Normal 11 2 4 2 6 2" xfId="3236"/>
    <cellStyle name="Normal 11 2 4 2 7" xfId="1578"/>
    <cellStyle name="Normal 11 2 4 2 7 2" xfId="3422"/>
    <cellStyle name="Normal 11 2 4 2 8" xfId="1764"/>
    <cellStyle name="Normal 11 2 4 2 8 2" xfId="3608"/>
    <cellStyle name="Normal 11 2 4 2 9" xfId="1950"/>
    <cellStyle name="Normal 11 2 4 2 9 2" xfId="3794"/>
    <cellStyle name="Normal 11 2 4 3" xfId="550"/>
    <cellStyle name="Normal 11 2 4 3 2" xfId="2417"/>
    <cellStyle name="Normal 11 2 4 4" xfId="736"/>
    <cellStyle name="Normal 11 2 4 4 2" xfId="2603"/>
    <cellStyle name="Normal 11 2 4 5" xfId="925"/>
    <cellStyle name="Normal 11 2 4 5 2" xfId="2789"/>
    <cellStyle name="Normal 11 2 4 6" xfId="1131"/>
    <cellStyle name="Normal 11 2 4 6 2" xfId="2975"/>
    <cellStyle name="Normal 11 2 4 7" xfId="1317"/>
    <cellStyle name="Normal 11 2 4 7 2" xfId="3161"/>
    <cellStyle name="Normal 11 2 4 8" xfId="1503"/>
    <cellStyle name="Normal 11 2 4 8 2" xfId="3347"/>
    <cellStyle name="Normal 11 2 4 9" xfId="1689"/>
    <cellStyle name="Normal 11 2 4 9 2" xfId="3533"/>
    <cellStyle name="Normal 11 2 5" xfId="288"/>
    <cellStyle name="Normal 11 2 5 10" xfId="2154"/>
    <cellStyle name="Normal 11 2 5 10 2" xfId="3998"/>
    <cellStyle name="Normal 11 2 5 11" xfId="2345"/>
    <cellStyle name="Normal 11 2 5 12" xfId="4185"/>
    <cellStyle name="Normal 11 2 5 13" xfId="457"/>
    <cellStyle name="Normal 11 2 5 2" xfId="643"/>
    <cellStyle name="Normal 11 2 5 2 2" xfId="2510"/>
    <cellStyle name="Normal 11 2 5 3" xfId="829"/>
    <cellStyle name="Normal 11 2 5 3 2" xfId="2696"/>
    <cellStyle name="Normal 11 2 5 4" xfId="1018"/>
    <cellStyle name="Normal 11 2 5 4 2" xfId="2882"/>
    <cellStyle name="Normal 11 2 5 5" xfId="1224"/>
    <cellStyle name="Normal 11 2 5 5 2" xfId="3068"/>
    <cellStyle name="Normal 11 2 5 6" xfId="1410"/>
    <cellStyle name="Normal 11 2 5 6 2" xfId="3254"/>
    <cellStyle name="Normal 11 2 5 7" xfId="1596"/>
    <cellStyle name="Normal 11 2 5 7 2" xfId="3440"/>
    <cellStyle name="Normal 11 2 5 8" xfId="1782"/>
    <cellStyle name="Normal 11 2 5 8 2" xfId="3626"/>
    <cellStyle name="Normal 11 2 5 9" xfId="1968"/>
    <cellStyle name="Normal 11 2 5 9 2" xfId="3812"/>
    <cellStyle name="Normal 11 2 6" xfId="213"/>
    <cellStyle name="Normal 11 2 6 10" xfId="2079"/>
    <cellStyle name="Normal 11 2 6 10 2" xfId="3923"/>
    <cellStyle name="Normal 11 2 6 11" xfId="2270"/>
    <cellStyle name="Normal 11 2 6 12" xfId="4110"/>
    <cellStyle name="Normal 11 2 6 13" xfId="382"/>
    <cellStyle name="Normal 11 2 6 2" xfId="568"/>
    <cellStyle name="Normal 11 2 6 2 2" xfId="2435"/>
    <cellStyle name="Normal 11 2 6 3" xfId="754"/>
    <cellStyle name="Normal 11 2 6 3 2" xfId="2621"/>
    <cellStyle name="Normal 11 2 6 4" xfId="943"/>
    <cellStyle name="Normal 11 2 6 4 2" xfId="2807"/>
    <cellStyle name="Normal 11 2 6 5" xfId="1149"/>
    <cellStyle name="Normal 11 2 6 5 2" xfId="2993"/>
    <cellStyle name="Normal 11 2 6 6" xfId="1335"/>
    <cellStyle name="Normal 11 2 6 6 2" xfId="3179"/>
    <cellStyle name="Normal 11 2 6 7" xfId="1521"/>
    <cellStyle name="Normal 11 2 6 7 2" xfId="3365"/>
    <cellStyle name="Normal 11 2 6 8" xfId="1707"/>
    <cellStyle name="Normal 11 2 6 8 2" xfId="3551"/>
    <cellStyle name="Normal 11 2 6 9" xfId="1893"/>
    <cellStyle name="Normal 11 2 6 9 2" xfId="3737"/>
    <cellStyle name="Normal 11 2 7" xfId="138"/>
    <cellStyle name="Normal 11 2 7 10" xfId="2195"/>
    <cellStyle name="Normal 11 2 7 11" xfId="4035"/>
    <cellStyle name="Normal 11 2 7 12" xfId="493"/>
    <cellStyle name="Normal 11 2 7 2" xfId="679"/>
    <cellStyle name="Normal 11 2 7 2 2" xfId="2546"/>
    <cellStyle name="Normal 11 2 7 3" xfId="868"/>
    <cellStyle name="Normal 11 2 7 3 2" xfId="2732"/>
    <cellStyle name="Normal 11 2 7 4" xfId="1074"/>
    <cellStyle name="Normal 11 2 7 4 2" xfId="2918"/>
    <cellStyle name="Normal 11 2 7 5" xfId="1260"/>
    <cellStyle name="Normal 11 2 7 5 2" xfId="3104"/>
    <cellStyle name="Normal 11 2 7 6" xfId="1446"/>
    <cellStyle name="Normal 11 2 7 6 2" xfId="3290"/>
    <cellStyle name="Normal 11 2 7 7" xfId="1632"/>
    <cellStyle name="Normal 11 2 7 7 2" xfId="3476"/>
    <cellStyle name="Normal 11 2 7 8" xfId="1818"/>
    <cellStyle name="Normal 11 2 7 8 2" xfId="3662"/>
    <cellStyle name="Normal 11 2 7 9" xfId="2004"/>
    <cellStyle name="Normal 11 2 7 9 2" xfId="3848"/>
    <cellStyle name="Normal 11 2 8" xfId="475"/>
    <cellStyle name="Normal 11 2 8 2" xfId="2357"/>
    <cellStyle name="Normal 11 2 9" xfId="661"/>
    <cellStyle name="Normal 11 2 9 2" xfId="2528"/>
    <cellStyle name="Normal 11 20" xfId="4000"/>
    <cellStyle name="Normal 11 21" xfId="303"/>
    <cellStyle name="Normal 11 3" xfId="115"/>
    <cellStyle name="Normal 11 3 10" xfId="1238"/>
    <cellStyle name="Normal 11 3 10 2" xfId="3082"/>
    <cellStyle name="Normal 11 3 11" xfId="1424"/>
    <cellStyle name="Normal 11 3 11 2" xfId="3268"/>
    <cellStyle name="Normal 11 3 12" xfId="1610"/>
    <cellStyle name="Normal 11 3 12 2" xfId="3454"/>
    <cellStyle name="Normal 11 3 13" xfId="1796"/>
    <cellStyle name="Normal 11 3 13 2" xfId="3640"/>
    <cellStyle name="Normal 11 3 14" xfId="1982"/>
    <cellStyle name="Normal 11 3 14 2" xfId="3826"/>
    <cellStyle name="Normal 11 3 15" xfId="2173"/>
    <cellStyle name="Normal 11 3 16" xfId="4013"/>
    <cellStyle name="Normal 11 3 17" xfId="322"/>
    <cellStyle name="Normal 11 3 2" xfId="172"/>
    <cellStyle name="Normal 11 3 2 10" xfId="1852"/>
    <cellStyle name="Normal 11 3 2 10 2" xfId="3696"/>
    <cellStyle name="Normal 11 3 2 11" xfId="2038"/>
    <cellStyle name="Normal 11 3 2 11 2" xfId="3882"/>
    <cellStyle name="Normal 11 3 2 12" xfId="2229"/>
    <cellStyle name="Normal 11 3 2 13" xfId="4069"/>
    <cellStyle name="Normal 11 3 2 14" xfId="341"/>
    <cellStyle name="Normal 11 3 2 2" xfId="247"/>
    <cellStyle name="Normal 11 3 2 2 10" xfId="2113"/>
    <cellStyle name="Normal 11 3 2 2 10 2" xfId="3957"/>
    <cellStyle name="Normal 11 3 2 2 11" xfId="2304"/>
    <cellStyle name="Normal 11 3 2 2 12" xfId="4144"/>
    <cellStyle name="Normal 11 3 2 2 13" xfId="416"/>
    <cellStyle name="Normal 11 3 2 2 2" xfId="602"/>
    <cellStyle name="Normal 11 3 2 2 2 2" xfId="2469"/>
    <cellStyle name="Normal 11 3 2 2 3" xfId="788"/>
    <cellStyle name="Normal 11 3 2 2 3 2" xfId="2655"/>
    <cellStyle name="Normal 11 3 2 2 4" xfId="977"/>
    <cellStyle name="Normal 11 3 2 2 4 2" xfId="2841"/>
    <cellStyle name="Normal 11 3 2 2 5" xfId="1183"/>
    <cellStyle name="Normal 11 3 2 2 5 2" xfId="3027"/>
    <cellStyle name="Normal 11 3 2 2 6" xfId="1369"/>
    <cellStyle name="Normal 11 3 2 2 6 2" xfId="3213"/>
    <cellStyle name="Normal 11 3 2 2 7" xfId="1555"/>
    <cellStyle name="Normal 11 3 2 2 7 2" xfId="3399"/>
    <cellStyle name="Normal 11 3 2 2 8" xfId="1741"/>
    <cellStyle name="Normal 11 3 2 2 8 2" xfId="3585"/>
    <cellStyle name="Normal 11 3 2 2 9" xfId="1927"/>
    <cellStyle name="Normal 11 3 2 2 9 2" xfId="3771"/>
    <cellStyle name="Normal 11 3 2 3" xfId="527"/>
    <cellStyle name="Normal 11 3 2 3 2" xfId="2394"/>
    <cellStyle name="Normal 11 3 2 4" xfId="713"/>
    <cellStyle name="Normal 11 3 2 4 2" xfId="2580"/>
    <cellStyle name="Normal 11 3 2 5" xfId="902"/>
    <cellStyle name="Normal 11 3 2 5 2" xfId="2766"/>
    <cellStyle name="Normal 11 3 2 6" xfId="1108"/>
    <cellStyle name="Normal 11 3 2 6 2" xfId="2952"/>
    <cellStyle name="Normal 11 3 2 7" xfId="1294"/>
    <cellStyle name="Normal 11 3 2 7 2" xfId="3138"/>
    <cellStyle name="Normal 11 3 2 8" xfId="1480"/>
    <cellStyle name="Normal 11 3 2 8 2" xfId="3324"/>
    <cellStyle name="Normal 11 3 2 9" xfId="1666"/>
    <cellStyle name="Normal 11 3 2 9 2" xfId="3510"/>
    <cellStyle name="Normal 11 3 3" xfId="191"/>
    <cellStyle name="Normal 11 3 3 10" xfId="1871"/>
    <cellStyle name="Normal 11 3 3 10 2" xfId="3715"/>
    <cellStyle name="Normal 11 3 3 11" xfId="2057"/>
    <cellStyle name="Normal 11 3 3 11 2" xfId="3901"/>
    <cellStyle name="Normal 11 3 3 12" xfId="2248"/>
    <cellStyle name="Normal 11 3 3 13" xfId="4088"/>
    <cellStyle name="Normal 11 3 3 14" xfId="360"/>
    <cellStyle name="Normal 11 3 3 2" xfId="266"/>
    <cellStyle name="Normal 11 3 3 2 10" xfId="2132"/>
    <cellStyle name="Normal 11 3 3 2 10 2" xfId="3976"/>
    <cellStyle name="Normal 11 3 3 2 11" xfId="2323"/>
    <cellStyle name="Normal 11 3 3 2 12" xfId="4163"/>
    <cellStyle name="Normal 11 3 3 2 13" xfId="435"/>
    <cellStyle name="Normal 11 3 3 2 2" xfId="621"/>
    <cellStyle name="Normal 11 3 3 2 2 2" xfId="2488"/>
    <cellStyle name="Normal 11 3 3 2 3" xfId="807"/>
    <cellStyle name="Normal 11 3 3 2 3 2" xfId="2674"/>
    <cellStyle name="Normal 11 3 3 2 4" xfId="996"/>
    <cellStyle name="Normal 11 3 3 2 4 2" xfId="2860"/>
    <cellStyle name="Normal 11 3 3 2 5" xfId="1202"/>
    <cellStyle name="Normal 11 3 3 2 5 2" xfId="3046"/>
    <cellStyle name="Normal 11 3 3 2 6" xfId="1388"/>
    <cellStyle name="Normal 11 3 3 2 6 2" xfId="3232"/>
    <cellStyle name="Normal 11 3 3 2 7" xfId="1574"/>
    <cellStyle name="Normal 11 3 3 2 7 2" xfId="3418"/>
    <cellStyle name="Normal 11 3 3 2 8" xfId="1760"/>
    <cellStyle name="Normal 11 3 3 2 8 2" xfId="3604"/>
    <cellStyle name="Normal 11 3 3 2 9" xfId="1946"/>
    <cellStyle name="Normal 11 3 3 2 9 2" xfId="3790"/>
    <cellStyle name="Normal 11 3 3 3" xfId="546"/>
    <cellStyle name="Normal 11 3 3 3 2" xfId="2413"/>
    <cellStyle name="Normal 11 3 3 4" xfId="732"/>
    <cellStyle name="Normal 11 3 3 4 2" xfId="2599"/>
    <cellStyle name="Normal 11 3 3 5" xfId="921"/>
    <cellStyle name="Normal 11 3 3 5 2" xfId="2785"/>
    <cellStyle name="Normal 11 3 3 6" xfId="1127"/>
    <cellStyle name="Normal 11 3 3 6 2" xfId="2971"/>
    <cellStyle name="Normal 11 3 3 7" xfId="1313"/>
    <cellStyle name="Normal 11 3 3 7 2" xfId="3157"/>
    <cellStyle name="Normal 11 3 3 8" xfId="1499"/>
    <cellStyle name="Normal 11 3 3 8 2" xfId="3343"/>
    <cellStyle name="Normal 11 3 3 9" xfId="1685"/>
    <cellStyle name="Normal 11 3 3 9 2" xfId="3529"/>
    <cellStyle name="Normal 11 3 4" xfId="228"/>
    <cellStyle name="Normal 11 3 4 10" xfId="2094"/>
    <cellStyle name="Normal 11 3 4 10 2" xfId="3938"/>
    <cellStyle name="Normal 11 3 4 11" xfId="2285"/>
    <cellStyle name="Normal 11 3 4 12" xfId="4125"/>
    <cellStyle name="Normal 11 3 4 13" xfId="397"/>
    <cellStyle name="Normal 11 3 4 2" xfId="583"/>
    <cellStyle name="Normal 11 3 4 2 2" xfId="2450"/>
    <cellStyle name="Normal 11 3 4 3" xfId="769"/>
    <cellStyle name="Normal 11 3 4 3 2" xfId="2636"/>
    <cellStyle name="Normal 11 3 4 4" xfId="958"/>
    <cellStyle name="Normal 11 3 4 4 2" xfId="2822"/>
    <cellStyle name="Normal 11 3 4 5" xfId="1164"/>
    <cellStyle name="Normal 11 3 4 5 2" xfId="3008"/>
    <cellStyle name="Normal 11 3 4 6" xfId="1350"/>
    <cellStyle name="Normal 11 3 4 6 2" xfId="3194"/>
    <cellStyle name="Normal 11 3 4 7" xfId="1536"/>
    <cellStyle name="Normal 11 3 4 7 2" xfId="3380"/>
    <cellStyle name="Normal 11 3 4 8" xfId="1722"/>
    <cellStyle name="Normal 11 3 4 8 2" xfId="3566"/>
    <cellStyle name="Normal 11 3 4 9" xfId="1908"/>
    <cellStyle name="Normal 11 3 4 9 2" xfId="3752"/>
    <cellStyle name="Normal 11 3 5" xfId="153"/>
    <cellStyle name="Normal 11 3 5 10" xfId="2210"/>
    <cellStyle name="Normal 11 3 5 11" xfId="4050"/>
    <cellStyle name="Normal 11 3 5 12" xfId="508"/>
    <cellStyle name="Normal 11 3 5 2" xfId="694"/>
    <cellStyle name="Normal 11 3 5 2 2" xfId="2561"/>
    <cellStyle name="Normal 11 3 5 3" xfId="883"/>
    <cellStyle name="Normal 11 3 5 3 2" xfId="2747"/>
    <cellStyle name="Normal 11 3 5 4" xfId="1089"/>
    <cellStyle name="Normal 11 3 5 4 2" xfId="2933"/>
    <cellStyle name="Normal 11 3 5 5" xfId="1275"/>
    <cellStyle name="Normal 11 3 5 5 2" xfId="3119"/>
    <cellStyle name="Normal 11 3 5 6" xfId="1461"/>
    <cellStyle name="Normal 11 3 5 6 2" xfId="3305"/>
    <cellStyle name="Normal 11 3 5 7" xfId="1647"/>
    <cellStyle name="Normal 11 3 5 7 2" xfId="3491"/>
    <cellStyle name="Normal 11 3 5 8" xfId="1833"/>
    <cellStyle name="Normal 11 3 5 8 2" xfId="3677"/>
    <cellStyle name="Normal 11 3 5 9" xfId="2019"/>
    <cellStyle name="Normal 11 3 5 9 2" xfId="3863"/>
    <cellStyle name="Normal 11 3 6" xfId="471"/>
    <cellStyle name="Normal 11 3 6 2" xfId="2354"/>
    <cellStyle name="Normal 11 3 7" xfId="657"/>
    <cellStyle name="Normal 11 3 7 2" xfId="2524"/>
    <cellStyle name="Normal 11 3 8" xfId="846"/>
    <cellStyle name="Normal 11 3 8 2" xfId="2710"/>
    <cellStyle name="Normal 11 3 9" xfId="1052"/>
    <cellStyle name="Normal 11 3 9 2" xfId="2896"/>
    <cellStyle name="Normal 11 4" xfId="140"/>
    <cellStyle name="Normal 11 4 10" xfId="1820"/>
    <cellStyle name="Normal 11 4 10 2" xfId="3664"/>
    <cellStyle name="Normal 11 4 11" xfId="2006"/>
    <cellStyle name="Normal 11 4 11 2" xfId="3850"/>
    <cellStyle name="Normal 11 4 12" xfId="2197"/>
    <cellStyle name="Normal 11 4 13" xfId="4037"/>
    <cellStyle name="Normal 11 4 14" xfId="309"/>
    <cellStyle name="Normal 11 4 2" xfId="215"/>
    <cellStyle name="Normal 11 4 2 10" xfId="2081"/>
    <cellStyle name="Normal 11 4 2 10 2" xfId="3925"/>
    <cellStyle name="Normal 11 4 2 11" xfId="2272"/>
    <cellStyle name="Normal 11 4 2 12" xfId="4112"/>
    <cellStyle name="Normal 11 4 2 13" xfId="384"/>
    <cellStyle name="Normal 11 4 2 2" xfId="570"/>
    <cellStyle name="Normal 11 4 2 2 2" xfId="2437"/>
    <cellStyle name="Normal 11 4 2 3" xfId="756"/>
    <cellStyle name="Normal 11 4 2 3 2" xfId="2623"/>
    <cellStyle name="Normal 11 4 2 4" xfId="945"/>
    <cellStyle name="Normal 11 4 2 4 2" xfId="2809"/>
    <cellStyle name="Normal 11 4 2 5" xfId="1151"/>
    <cellStyle name="Normal 11 4 2 5 2" xfId="2995"/>
    <cellStyle name="Normal 11 4 2 6" xfId="1337"/>
    <cellStyle name="Normal 11 4 2 6 2" xfId="3181"/>
    <cellStyle name="Normal 11 4 2 7" xfId="1523"/>
    <cellStyle name="Normal 11 4 2 7 2" xfId="3367"/>
    <cellStyle name="Normal 11 4 2 8" xfId="1709"/>
    <cellStyle name="Normal 11 4 2 8 2" xfId="3553"/>
    <cellStyle name="Normal 11 4 2 9" xfId="1895"/>
    <cellStyle name="Normal 11 4 2 9 2" xfId="3739"/>
    <cellStyle name="Normal 11 4 3" xfId="495"/>
    <cellStyle name="Normal 11 4 3 2" xfId="2363"/>
    <cellStyle name="Normal 11 4 4" xfId="681"/>
    <cellStyle name="Normal 11 4 4 2" xfId="2548"/>
    <cellStyle name="Normal 11 4 5" xfId="870"/>
    <cellStyle name="Normal 11 4 5 2" xfId="2734"/>
    <cellStyle name="Normal 11 4 6" xfId="1076"/>
    <cellStyle name="Normal 11 4 6 2" xfId="2920"/>
    <cellStyle name="Normal 11 4 7" xfId="1262"/>
    <cellStyle name="Normal 11 4 7 2" xfId="3106"/>
    <cellStyle name="Normal 11 4 8" xfId="1448"/>
    <cellStyle name="Normal 11 4 8 2" xfId="3292"/>
    <cellStyle name="Normal 11 4 9" xfId="1634"/>
    <cellStyle name="Normal 11 4 9 2" xfId="3478"/>
    <cellStyle name="Normal 11 5" xfId="159"/>
    <cellStyle name="Normal 11 5 10" xfId="1839"/>
    <cellStyle name="Normal 11 5 10 2" xfId="3683"/>
    <cellStyle name="Normal 11 5 11" xfId="2025"/>
    <cellStyle name="Normal 11 5 11 2" xfId="3869"/>
    <cellStyle name="Normal 11 5 12" xfId="2216"/>
    <cellStyle name="Normal 11 5 13" xfId="4056"/>
    <cellStyle name="Normal 11 5 14" xfId="328"/>
    <cellStyle name="Normal 11 5 2" xfId="234"/>
    <cellStyle name="Normal 11 5 2 10" xfId="2100"/>
    <cellStyle name="Normal 11 5 2 10 2" xfId="3944"/>
    <cellStyle name="Normal 11 5 2 11" xfId="2291"/>
    <cellStyle name="Normal 11 5 2 12" xfId="4131"/>
    <cellStyle name="Normal 11 5 2 13" xfId="403"/>
    <cellStyle name="Normal 11 5 2 2" xfId="589"/>
    <cellStyle name="Normal 11 5 2 2 2" xfId="2456"/>
    <cellStyle name="Normal 11 5 2 3" xfId="775"/>
    <cellStyle name="Normal 11 5 2 3 2" xfId="2642"/>
    <cellStyle name="Normal 11 5 2 4" xfId="964"/>
    <cellStyle name="Normal 11 5 2 4 2" xfId="2828"/>
    <cellStyle name="Normal 11 5 2 5" xfId="1170"/>
    <cellStyle name="Normal 11 5 2 5 2" xfId="3014"/>
    <cellStyle name="Normal 11 5 2 6" xfId="1356"/>
    <cellStyle name="Normal 11 5 2 6 2" xfId="3200"/>
    <cellStyle name="Normal 11 5 2 7" xfId="1542"/>
    <cellStyle name="Normal 11 5 2 7 2" xfId="3386"/>
    <cellStyle name="Normal 11 5 2 8" xfId="1728"/>
    <cellStyle name="Normal 11 5 2 8 2" xfId="3572"/>
    <cellStyle name="Normal 11 5 2 9" xfId="1914"/>
    <cellStyle name="Normal 11 5 2 9 2" xfId="3758"/>
    <cellStyle name="Normal 11 5 3" xfId="514"/>
    <cellStyle name="Normal 11 5 3 2" xfId="2381"/>
    <cellStyle name="Normal 11 5 4" xfId="700"/>
    <cellStyle name="Normal 11 5 4 2" xfId="2567"/>
    <cellStyle name="Normal 11 5 5" xfId="889"/>
    <cellStyle name="Normal 11 5 5 2" xfId="2753"/>
    <cellStyle name="Normal 11 5 6" xfId="1095"/>
    <cellStyle name="Normal 11 5 6 2" xfId="2939"/>
    <cellStyle name="Normal 11 5 7" xfId="1281"/>
    <cellStyle name="Normal 11 5 7 2" xfId="3125"/>
    <cellStyle name="Normal 11 5 8" xfId="1467"/>
    <cellStyle name="Normal 11 5 8 2" xfId="3311"/>
    <cellStyle name="Normal 11 5 9" xfId="1653"/>
    <cellStyle name="Normal 11 5 9 2" xfId="3497"/>
    <cellStyle name="Normal 11 6" xfId="178"/>
    <cellStyle name="Normal 11 6 10" xfId="1858"/>
    <cellStyle name="Normal 11 6 10 2" xfId="3702"/>
    <cellStyle name="Normal 11 6 11" xfId="2044"/>
    <cellStyle name="Normal 11 6 11 2" xfId="3888"/>
    <cellStyle name="Normal 11 6 12" xfId="2235"/>
    <cellStyle name="Normal 11 6 13" xfId="4075"/>
    <cellStyle name="Normal 11 6 14" xfId="347"/>
    <cellStyle name="Normal 11 6 2" xfId="253"/>
    <cellStyle name="Normal 11 6 2 10" xfId="2119"/>
    <cellStyle name="Normal 11 6 2 10 2" xfId="3963"/>
    <cellStyle name="Normal 11 6 2 11" xfId="2310"/>
    <cellStyle name="Normal 11 6 2 12" xfId="4150"/>
    <cellStyle name="Normal 11 6 2 13" xfId="422"/>
    <cellStyle name="Normal 11 6 2 2" xfId="608"/>
    <cellStyle name="Normal 11 6 2 2 2" xfId="2475"/>
    <cellStyle name="Normal 11 6 2 3" xfId="794"/>
    <cellStyle name="Normal 11 6 2 3 2" xfId="2661"/>
    <cellStyle name="Normal 11 6 2 4" xfId="983"/>
    <cellStyle name="Normal 11 6 2 4 2" xfId="2847"/>
    <cellStyle name="Normal 11 6 2 5" xfId="1189"/>
    <cellStyle name="Normal 11 6 2 5 2" xfId="3033"/>
    <cellStyle name="Normal 11 6 2 6" xfId="1375"/>
    <cellStyle name="Normal 11 6 2 6 2" xfId="3219"/>
    <cellStyle name="Normal 11 6 2 7" xfId="1561"/>
    <cellStyle name="Normal 11 6 2 7 2" xfId="3405"/>
    <cellStyle name="Normal 11 6 2 8" xfId="1747"/>
    <cellStyle name="Normal 11 6 2 8 2" xfId="3591"/>
    <cellStyle name="Normal 11 6 2 9" xfId="1933"/>
    <cellStyle name="Normal 11 6 2 9 2" xfId="3777"/>
    <cellStyle name="Normal 11 6 3" xfId="533"/>
    <cellStyle name="Normal 11 6 3 2" xfId="2400"/>
    <cellStyle name="Normal 11 6 4" xfId="719"/>
    <cellStyle name="Normal 11 6 4 2" xfId="2586"/>
    <cellStyle name="Normal 11 6 5" xfId="908"/>
    <cellStyle name="Normal 11 6 5 2" xfId="2772"/>
    <cellStyle name="Normal 11 6 6" xfId="1114"/>
    <cellStyle name="Normal 11 6 6 2" xfId="2958"/>
    <cellStyle name="Normal 11 6 7" xfId="1300"/>
    <cellStyle name="Normal 11 6 7 2" xfId="3144"/>
    <cellStyle name="Normal 11 6 8" xfId="1486"/>
    <cellStyle name="Normal 11 6 8 2" xfId="3330"/>
    <cellStyle name="Normal 11 6 9" xfId="1672"/>
    <cellStyle name="Normal 11 6 9 2" xfId="3516"/>
    <cellStyle name="Normal 11 7" xfId="284"/>
    <cellStyle name="Normal 11 7 10" xfId="2150"/>
    <cellStyle name="Normal 11 7 10 2" xfId="3994"/>
    <cellStyle name="Normal 11 7 11" xfId="2341"/>
    <cellStyle name="Normal 11 7 12" xfId="4181"/>
    <cellStyle name="Normal 11 7 13" xfId="453"/>
    <cellStyle name="Normal 11 7 2" xfId="639"/>
    <cellStyle name="Normal 11 7 2 2" xfId="2506"/>
    <cellStyle name="Normal 11 7 3" xfId="825"/>
    <cellStyle name="Normal 11 7 3 2" xfId="2692"/>
    <cellStyle name="Normal 11 7 4" xfId="1014"/>
    <cellStyle name="Normal 11 7 4 2" xfId="2878"/>
    <cellStyle name="Normal 11 7 5" xfId="1220"/>
    <cellStyle name="Normal 11 7 5 2" xfId="3064"/>
    <cellStyle name="Normal 11 7 6" xfId="1406"/>
    <cellStyle name="Normal 11 7 6 2" xfId="3250"/>
    <cellStyle name="Normal 11 7 7" xfId="1592"/>
    <cellStyle name="Normal 11 7 7 2" xfId="3436"/>
    <cellStyle name="Normal 11 7 8" xfId="1778"/>
    <cellStyle name="Normal 11 7 8 2" xfId="3622"/>
    <cellStyle name="Normal 11 7 9" xfId="1964"/>
    <cellStyle name="Normal 11 7 9 2" xfId="3808"/>
    <cellStyle name="Normal 11 8" xfId="209"/>
    <cellStyle name="Normal 11 8 10" xfId="2075"/>
    <cellStyle name="Normal 11 8 10 2" xfId="3919"/>
    <cellStyle name="Normal 11 8 11" xfId="2266"/>
    <cellStyle name="Normal 11 8 12" xfId="4106"/>
    <cellStyle name="Normal 11 8 13" xfId="378"/>
    <cellStyle name="Normal 11 8 2" xfId="564"/>
    <cellStyle name="Normal 11 8 2 2" xfId="2431"/>
    <cellStyle name="Normal 11 8 3" xfId="750"/>
    <cellStyle name="Normal 11 8 3 2" xfId="2617"/>
    <cellStyle name="Normal 11 8 4" xfId="939"/>
    <cellStyle name="Normal 11 8 4 2" xfId="2803"/>
    <cellStyle name="Normal 11 8 5" xfId="1145"/>
    <cellStyle name="Normal 11 8 5 2" xfId="2989"/>
    <cellStyle name="Normal 11 8 6" xfId="1331"/>
    <cellStyle name="Normal 11 8 6 2" xfId="3175"/>
    <cellStyle name="Normal 11 8 7" xfId="1517"/>
    <cellStyle name="Normal 11 8 7 2" xfId="3361"/>
    <cellStyle name="Normal 11 8 8" xfId="1703"/>
    <cellStyle name="Normal 11 8 8 2" xfId="3547"/>
    <cellStyle name="Normal 11 8 9" xfId="1889"/>
    <cellStyle name="Normal 11 8 9 2" xfId="3733"/>
    <cellStyle name="Normal 11 9" xfId="134"/>
    <cellStyle name="Normal 11 9 10" xfId="2191"/>
    <cellStyle name="Normal 11 9 11" xfId="4031"/>
    <cellStyle name="Normal 11 9 12" xfId="489"/>
    <cellStyle name="Normal 11 9 2" xfId="675"/>
    <cellStyle name="Normal 11 9 2 2" xfId="2542"/>
    <cellStyle name="Normal 11 9 3" xfId="864"/>
    <cellStyle name="Normal 11 9 3 2" xfId="2728"/>
    <cellStyle name="Normal 11 9 4" xfId="1070"/>
    <cellStyle name="Normal 11 9 4 2" xfId="2914"/>
    <cellStyle name="Normal 11 9 5" xfId="1256"/>
    <cellStyle name="Normal 11 9 5 2" xfId="3100"/>
    <cellStyle name="Normal 11 9 6" xfId="1442"/>
    <cellStyle name="Normal 11 9 6 2" xfId="3286"/>
    <cellStyle name="Normal 11 9 7" xfId="1628"/>
    <cellStyle name="Normal 11 9 7 2" xfId="3472"/>
    <cellStyle name="Normal 11 9 8" xfId="1814"/>
    <cellStyle name="Normal 11 9 8 2" xfId="3658"/>
    <cellStyle name="Normal 11 9 9" xfId="2000"/>
    <cellStyle name="Normal 11 9 9 2" xfId="3844"/>
    <cellStyle name="Normal 12" xfId="3"/>
    <cellStyle name="Normal 12 2" xfId="29"/>
    <cellStyle name="Normal 12 2 2" xfId="105"/>
    <cellStyle name="Normal 12 3" xfId="50"/>
    <cellStyle name="Normal 13" xfId="5"/>
    <cellStyle name="Normal 13 2" xfId="30"/>
    <cellStyle name="Normal 13 2 2" xfId="106"/>
    <cellStyle name="Normal 13 3" xfId="51"/>
    <cellStyle name="Normal 14" xfId="4"/>
    <cellStyle name="Normal 14 2" xfId="31"/>
    <cellStyle name="Normal 14 2 2" xfId="107"/>
    <cellStyle name="Normal 14 3" xfId="52"/>
    <cellStyle name="Normal 15" xfId="121"/>
    <cellStyle name="Normal 15 10" xfId="851"/>
    <cellStyle name="Normal 15 10 2" xfId="2715"/>
    <cellStyle name="Normal 15 11" xfId="1057"/>
    <cellStyle name="Normal 15 11 2" xfId="2901"/>
    <cellStyle name="Normal 15 12" xfId="1243"/>
    <cellStyle name="Normal 15 12 2" xfId="3087"/>
    <cellStyle name="Normal 15 13" xfId="1429"/>
    <cellStyle name="Normal 15 13 2" xfId="3273"/>
    <cellStyle name="Normal 15 14" xfId="1615"/>
    <cellStyle name="Normal 15 14 2" xfId="3459"/>
    <cellStyle name="Normal 15 15" xfId="1801"/>
    <cellStyle name="Normal 15 15 2" xfId="3645"/>
    <cellStyle name="Normal 15 16" xfId="1987"/>
    <cellStyle name="Normal 15 16 2" xfId="3831"/>
    <cellStyle name="Normal 15 17" xfId="2178"/>
    <cellStyle name="Normal 15 18" xfId="4018"/>
    <cellStyle name="Normal 15 19" xfId="308"/>
    <cellStyle name="Normal 15 2" xfId="32"/>
    <cellStyle name="Normal 15 3" xfId="158"/>
    <cellStyle name="Normal 15 3 10" xfId="1838"/>
    <cellStyle name="Normal 15 3 10 2" xfId="3682"/>
    <cellStyle name="Normal 15 3 11" xfId="2024"/>
    <cellStyle name="Normal 15 3 11 2" xfId="3868"/>
    <cellStyle name="Normal 15 3 12" xfId="2215"/>
    <cellStyle name="Normal 15 3 13" xfId="4055"/>
    <cellStyle name="Normal 15 3 14" xfId="327"/>
    <cellStyle name="Normal 15 3 2" xfId="233"/>
    <cellStyle name="Normal 15 3 2 10" xfId="2099"/>
    <cellStyle name="Normal 15 3 2 10 2" xfId="3943"/>
    <cellStyle name="Normal 15 3 2 11" xfId="2290"/>
    <cellStyle name="Normal 15 3 2 12" xfId="4130"/>
    <cellStyle name="Normal 15 3 2 13" xfId="402"/>
    <cellStyle name="Normal 15 3 2 2" xfId="588"/>
    <cellStyle name="Normal 15 3 2 2 2" xfId="2455"/>
    <cellStyle name="Normal 15 3 2 3" xfId="774"/>
    <cellStyle name="Normal 15 3 2 3 2" xfId="2641"/>
    <cellStyle name="Normal 15 3 2 4" xfId="963"/>
    <cellStyle name="Normal 15 3 2 4 2" xfId="2827"/>
    <cellStyle name="Normal 15 3 2 5" xfId="1169"/>
    <cellStyle name="Normal 15 3 2 5 2" xfId="3013"/>
    <cellStyle name="Normal 15 3 2 6" xfId="1355"/>
    <cellStyle name="Normal 15 3 2 6 2" xfId="3199"/>
    <cellStyle name="Normal 15 3 2 7" xfId="1541"/>
    <cellStyle name="Normal 15 3 2 7 2" xfId="3385"/>
    <cellStyle name="Normal 15 3 2 8" xfId="1727"/>
    <cellStyle name="Normal 15 3 2 8 2" xfId="3571"/>
    <cellStyle name="Normal 15 3 2 9" xfId="1913"/>
    <cellStyle name="Normal 15 3 2 9 2" xfId="3757"/>
    <cellStyle name="Normal 15 3 3" xfId="513"/>
    <cellStyle name="Normal 15 3 3 2" xfId="2380"/>
    <cellStyle name="Normal 15 3 4" xfId="699"/>
    <cellStyle name="Normal 15 3 4 2" xfId="2566"/>
    <cellStyle name="Normal 15 3 5" xfId="888"/>
    <cellStyle name="Normal 15 3 5 2" xfId="2752"/>
    <cellStyle name="Normal 15 3 6" xfId="1094"/>
    <cellStyle name="Normal 15 3 6 2" xfId="2938"/>
    <cellStyle name="Normal 15 3 7" xfId="1280"/>
    <cellStyle name="Normal 15 3 7 2" xfId="3124"/>
    <cellStyle name="Normal 15 3 8" xfId="1466"/>
    <cellStyle name="Normal 15 3 8 2" xfId="3310"/>
    <cellStyle name="Normal 15 3 9" xfId="1652"/>
    <cellStyle name="Normal 15 3 9 2" xfId="3496"/>
    <cellStyle name="Normal 15 4" xfId="177"/>
    <cellStyle name="Normal 15 4 10" xfId="1857"/>
    <cellStyle name="Normal 15 4 10 2" xfId="3701"/>
    <cellStyle name="Normal 15 4 11" xfId="2043"/>
    <cellStyle name="Normal 15 4 11 2" xfId="3887"/>
    <cellStyle name="Normal 15 4 12" xfId="2234"/>
    <cellStyle name="Normal 15 4 13" xfId="4074"/>
    <cellStyle name="Normal 15 4 14" xfId="346"/>
    <cellStyle name="Normal 15 4 2" xfId="252"/>
    <cellStyle name="Normal 15 4 2 10" xfId="2118"/>
    <cellStyle name="Normal 15 4 2 10 2" xfId="3962"/>
    <cellStyle name="Normal 15 4 2 11" xfId="2309"/>
    <cellStyle name="Normal 15 4 2 12" xfId="4149"/>
    <cellStyle name="Normal 15 4 2 13" xfId="421"/>
    <cellStyle name="Normal 15 4 2 2" xfId="607"/>
    <cellStyle name="Normal 15 4 2 2 2" xfId="2474"/>
    <cellStyle name="Normal 15 4 2 3" xfId="793"/>
    <cellStyle name="Normal 15 4 2 3 2" xfId="2660"/>
    <cellStyle name="Normal 15 4 2 4" xfId="982"/>
    <cellStyle name="Normal 15 4 2 4 2" xfId="2846"/>
    <cellStyle name="Normal 15 4 2 5" xfId="1188"/>
    <cellStyle name="Normal 15 4 2 5 2" xfId="3032"/>
    <cellStyle name="Normal 15 4 2 6" xfId="1374"/>
    <cellStyle name="Normal 15 4 2 6 2" xfId="3218"/>
    <cellStyle name="Normal 15 4 2 7" xfId="1560"/>
    <cellStyle name="Normal 15 4 2 7 2" xfId="3404"/>
    <cellStyle name="Normal 15 4 2 8" xfId="1746"/>
    <cellStyle name="Normal 15 4 2 8 2" xfId="3590"/>
    <cellStyle name="Normal 15 4 2 9" xfId="1932"/>
    <cellStyle name="Normal 15 4 2 9 2" xfId="3776"/>
    <cellStyle name="Normal 15 4 3" xfId="532"/>
    <cellStyle name="Normal 15 4 3 2" xfId="2399"/>
    <cellStyle name="Normal 15 4 4" xfId="718"/>
    <cellStyle name="Normal 15 4 4 2" xfId="2585"/>
    <cellStyle name="Normal 15 4 5" xfId="907"/>
    <cellStyle name="Normal 15 4 5 2" xfId="2771"/>
    <cellStyle name="Normal 15 4 6" xfId="1113"/>
    <cellStyle name="Normal 15 4 6 2" xfId="2957"/>
    <cellStyle name="Normal 15 4 7" xfId="1299"/>
    <cellStyle name="Normal 15 4 7 2" xfId="3143"/>
    <cellStyle name="Normal 15 4 8" xfId="1485"/>
    <cellStyle name="Normal 15 4 8 2" xfId="3329"/>
    <cellStyle name="Normal 15 4 9" xfId="1671"/>
    <cellStyle name="Normal 15 4 9 2" xfId="3515"/>
    <cellStyle name="Normal 15 5" xfId="196"/>
    <cellStyle name="Normal 15 5 10" xfId="1876"/>
    <cellStyle name="Normal 15 5 10 2" xfId="3720"/>
    <cellStyle name="Normal 15 5 11" xfId="2062"/>
    <cellStyle name="Normal 15 5 11 2" xfId="3906"/>
    <cellStyle name="Normal 15 5 12" xfId="2253"/>
    <cellStyle name="Normal 15 5 13" xfId="4093"/>
    <cellStyle name="Normal 15 5 14" xfId="365"/>
    <cellStyle name="Normal 15 5 2" xfId="271"/>
    <cellStyle name="Normal 15 5 2 10" xfId="2137"/>
    <cellStyle name="Normal 15 5 2 10 2" xfId="3981"/>
    <cellStyle name="Normal 15 5 2 11" xfId="2328"/>
    <cellStyle name="Normal 15 5 2 12" xfId="4168"/>
    <cellStyle name="Normal 15 5 2 13" xfId="440"/>
    <cellStyle name="Normal 15 5 2 2" xfId="626"/>
    <cellStyle name="Normal 15 5 2 2 2" xfId="2493"/>
    <cellStyle name="Normal 15 5 2 3" xfId="812"/>
    <cellStyle name="Normal 15 5 2 3 2" xfId="2679"/>
    <cellStyle name="Normal 15 5 2 4" xfId="1001"/>
    <cellStyle name="Normal 15 5 2 4 2" xfId="2865"/>
    <cellStyle name="Normal 15 5 2 5" xfId="1207"/>
    <cellStyle name="Normal 15 5 2 5 2" xfId="3051"/>
    <cellStyle name="Normal 15 5 2 6" xfId="1393"/>
    <cellStyle name="Normal 15 5 2 6 2" xfId="3237"/>
    <cellStyle name="Normal 15 5 2 7" xfId="1579"/>
    <cellStyle name="Normal 15 5 2 7 2" xfId="3423"/>
    <cellStyle name="Normal 15 5 2 8" xfId="1765"/>
    <cellStyle name="Normal 15 5 2 8 2" xfId="3609"/>
    <cellStyle name="Normal 15 5 2 9" xfId="1951"/>
    <cellStyle name="Normal 15 5 2 9 2" xfId="3795"/>
    <cellStyle name="Normal 15 5 3" xfId="551"/>
    <cellStyle name="Normal 15 5 3 2" xfId="2418"/>
    <cellStyle name="Normal 15 5 4" xfId="737"/>
    <cellStyle name="Normal 15 5 4 2" xfId="2604"/>
    <cellStyle name="Normal 15 5 5" xfId="926"/>
    <cellStyle name="Normal 15 5 5 2" xfId="2790"/>
    <cellStyle name="Normal 15 5 6" xfId="1132"/>
    <cellStyle name="Normal 15 5 6 2" xfId="2976"/>
    <cellStyle name="Normal 15 5 7" xfId="1318"/>
    <cellStyle name="Normal 15 5 7 2" xfId="3162"/>
    <cellStyle name="Normal 15 5 8" xfId="1504"/>
    <cellStyle name="Normal 15 5 8 2" xfId="3348"/>
    <cellStyle name="Normal 15 5 9" xfId="1690"/>
    <cellStyle name="Normal 15 5 9 2" xfId="3534"/>
    <cellStyle name="Normal 15 6" xfId="214"/>
    <cellStyle name="Normal 15 6 10" xfId="2080"/>
    <cellStyle name="Normal 15 6 10 2" xfId="3924"/>
    <cellStyle name="Normal 15 6 11" xfId="2271"/>
    <cellStyle name="Normal 15 6 12" xfId="4111"/>
    <cellStyle name="Normal 15 6 13" xfId="383"/>
    <cellStyle name="Normal 15 6 2" xfId="569"/>
    <cellStyle name="Normal 15 6 2 2" xfId="2436"/>
    <cellStyle name="Normal 15 6 3" xfId="755"/>
    <cellStyle name="Normal 15 6 3 2" xfId="2622"/>
    <cellStyle name="Normal 15 6 4" xfId="944"/>
    <cellStyle name="Normal 15 6 4 2" xfId="2808"/>
    <cellStyle name="Normal 15 6 5" xfId="1150"/>
    <cellStyle name="Normal 15 6 5 2" xfId="2994"/>
    <cellStyle name="Normal 15 6 6" xfId="1336"/>
    <cellStyle name="Normal 15 6 6 2" xfId="3180"/>
    <cellStyle name="Normal 15 6 7" xfId="1522"/>
    <cellStyle name="Normal 15 6 7 2" xfId="3366"/>
    <cellStyle name="Normal 15 6 8" xfId="1708"/>
    <cellStyle name="Normal 15 6 8 2" xfId="3552"/>
    <cellStyle name="Normal 15 6 9" xfId="1894"/>
    <cellStyle name="Normal 15 6 9 2" xfId="3738"/>
    <cellStyle name="Normal 15 7" xfId="139"/>
    <cellStyle name="Normal 15 7 10" xfId="2196"/>
    <cellStyle name="Normal 15 7 11" xfId="4036"/>
    <cellStyle name="Normal 15 7 12" xfId="494"/>
    <cellStyle name="Normal 15 7 2" xfId="680"/>
    <cellStyle name="Normal 15 7 2 2" xfId="2547"/>
    <cellStyle name="Normal 15 7 3" xfId="869"/>
    <cellStyle name="Normal 15 7 3 2" xfId="2733"/>
    <cellStyle name="Normal 15 7 4" xfId="1075"/>
    <cellStyle name="Normal 15 7 4 2" xfId="2919"/>
    <cellStyle name="Normal 15 7 5" xfId="1261"/>
    <cellStyle name="Normal 15 7 5 2" xfId="3105"/>
    <cellStyle name="Normal 15 7 6" xfId="1447"/>
    <cellStyle name="Normal 15 7 6 2" xfId="3291"/>
    <cellStyle name="Normal 15 7 7" xfId="1633"/>
    <cellStyle name="Normal 15 7 7 2" xfId="3477"/>
    <cellStyle name="Normal 15 7 8" xfId="1819"/>
    <cellStyle name="Normal 15 7 8 2" xfId="3663"/>
    <cellStyle name="Normal 15 7 9" xfId="2005"/>
    <cellStyle name="Normal 15 7 9 2" xfId="3849"/>
    <cellStyle name="Normal 15 8" xfId="476"/>
    <cellStyle name="Normal 15 8 2" xfId="2350"/>
    <cellStyle name="Normal 15 9" xfId="662"/>
    <cellStyle name="Normal 15 9 2" xfId="2529"/>
    <cellStyle name="Normal 16" xfId="289"/>
    <cellStyle name="Normal 17" xfId="1036"/>
    <cellStyle name="Normal 17 2" xfId="33"/>
    <cellStyle name="Normal 18" xfId="2155"/>
    <cellStyle name="Normal 18 2" xfId="34"/>
    <cellStyle name="Normal 19" xfId="3999"/>
    <cellStyle name="Normal 19 2" xfId="35"/>
    <cellStyle name="Normal 2" xfId="2"/>
    <cellStyle name="Normal 2 2" xfId="22"/>
    <cellStyle name="Normal 2 2 2" xfId="1038"/>
    <cellStyle name="Normal 2 3" xfId="46"/>
    <cellStyle name="Normal 2 3 2" xfId="2157"/>
    <cellStyle name="Normal 2 4" xfId="117"/>
    <cellStyle name="Normal 2 4 10" xfId="848"/>
    <cellStyle name="Normal 2 4 10 2" xfId="2712"/>
    <cellStyle name="Normal 2 4 11" xfId="1054"/>
    <cellStyle name="Normal 2 4 11 2" xfId="2898"/>
    <cellStyle name="Normal 2 4 12" xfId="1240"/>
    <cellStyle name="Normal 2 4 12 2" xfId="3084"/>
    <cellStyle name="Normal 2 4 13" xfId="1426"/>
    <cellStyle name="Normal 2 4 13 2" xfId="3270"/>
    <cellStyle name="Normal 2 4 14" xfId="1612"/>
    <cellStyle name="Normal 2 4 14 2" xfId="3456"/>
    <cellStyle name="Normal 2 4 15" xfId="1798"/>
    <cellStyle name="Normal 2 4 15 2" xfId="3642"/>
    <cellStyle name="Normal 2 4 16" xfId="1984"/>
    <cellStyle name="Normal 2 4 16 2" xfId="3828"/>
    <cellStyle name="Normal 2 4 17" xfId="2175"/>
    <cellStyle name="Normal 2 4 18" xfId="4015"/>
    <cellStyle name="Normal 2 4 19" xfId="305"/>
    <cellStyle name="Normal 2 4 2" xfId="155"/>
    <cellStyle name="Normal 2 4 2 10" xfId="1835"/>
    <cellStyle name="Normal 2 4 2 10 2" xfId="3679"/>
    <cellStyle name="Normal 2 4 2 11" xfId="2021"/>
    <cellStyle name="Normal 2 4 2 11 2" xfId="3865"/>
    <cellStyle name="Normal 2 4 2 12" xfId="2212"/>
    <cellStyle name="Normal 2 4 2 13" xfId="4052"/>
    <cellStyle name="Normal 2 4 2 14" xfId="324"/>
    <cellStyle name="Normal 2 4 2 2" xfId="230"/>
    <cellStyle name="Normal 2 4 2 2 10" xfId="2096"/>
    <cellStyle name="Normal 2 4 2 2 10 2" xfId="3940"/>
    <cellStyle name="Normal 2 4 2 2 11" xfId="2287"/>
    <cellStyle name="Normal 2 4 2 2 12" xfId="4127"/>
    <cellStyle name="Normal 2 4 2 2 13" xfId="399"/>
    <cellStyle name="Normal 2 4 2 2 2" xfId="585"/>
    <cellStyle name="Normal 2 4 2 2 2 2" xfId="2452"/>
    <cellStyle name="Normal 2 4 2 2 3" xfId="771"/>
    <cellStyle name="Normal 2 4 2 2 3 2" xfId="2638"/>
    <cellStyle name="Normal 2 4 2 2 4" xfId="960"/>
    <cellStyle name="Normal 2 4 2 2 4 2" xfId="2824"/>
    <cellStyle name="Normal 2 4 2 2 5" xfId="1166"/>
    <cellStyle name="Normal 2 4 2 2 5 2" xfId="3010"/>
    <cellStyle name="Normal 2 4 2 2 6" xfId="1352"/>
    <cellStyle name="Normal 2 4 2 2 6 2" xfId="3196"/>
    <cellStyle name="Normal 2 4 2 2 7" xfId="1538"/>
    <cellStyle name="Normal 2 4 2 2 7 2" xfId="3382"/>
    <cellStyle name="Normal 2 4 2 2 8" xfId="1724"/>
    <cellStyle name="Normal 2 4 2 2 8 2" xfId="3568"/>
    <cellStyle name="Normal 2 4 2 2 9" xfId="1910"/>
    <cellStyle name="Normal 2 4 2 2 9 2" xfId="3754"/>
    <cellStyle name="Normal 2 4 2 3" xfId="510"/>
    <cellStyle name="Normal 2 4 2 3 2" xfId="2377"/>
    <cellStyle name="Normal 2 4 2 4" xfId="696"/>
    <cellStyle name="Normal 2 4 2 4 2" xfId="2563"/>
    <cellStyle name="Normal 2 4 2 5" xfId="885"/>
    <cellStyle name="Normal 2 4 2 5 2" xfId="2749"/>
    <cellStyle name="Normal 2 4 2 6" xfId="1091"/>
    <cellStyle name="Normal 2 4 2 6 2" xfId="2935"/>
    <cellStyle name="Normal 2 4 2 7" xfId="1277"/>
    <cellStyle name="Normal 2 4 2 7 2" xfId="3121"/>
    <cellStyle name="Normal 2 4 2 8" xfId="1463"/>
    <cellStyle name="Normal 2 4 2 8 2" xfId="3307"/>
    <cellStyle name="Normal 2 4 2 9" xfId="1649"/>
    <cellStyle name="Normal 2 4 2 9 2" xfId="3493"/>
    <cellStyle name="Normal 2 4 3" xfId="174"/>
    <cellStyle name="Normal 2 4 3 10" xfId="1854"/>
    <cellStyle name="Normal 2 4 3 10 2" xfId="3698"/>
    <cellStyle name="Normal 2 4 3 11" xfId="2040"/>
    <cellStyle name="Normal 2 4 3 11 2" xfId="3884"/>
    <cellStyle name="Normal 2 4 3 12" xfId="2231"/>
    <cellStyle name="Normal 2 4 3 13" xfId="4071"/>
    <cellStyle name="Normal 2 4 3 14" xfId="343"/>
    <cellStyle name="Normal 2 4 3 2" xfId="249"/>
    <cellStyle name="Normal 2 4 3 2 10" xfId="2115"/>
    <cellStyle name="Normal 2 4 3 2 10 2" xfId="3959"/>
    <cellStyle name="Normal 2 4 3 2 11" xfId="2306"/>
    <cellStyle name="Normal 2 4 3 2 12" xfId="4146"/>
    <cellStyle name="Normal 2 4 3 2 13" xfId="418"/>
    <cellStyle name="Normal 2 4 3 2 2" xfId="604"/>
    <cellStyle name="Normal 2 4 3 2 2 2" xfId="2471"/>
    <cellStyle name="Normal 2 4 3 2 3" xfId="790"/>
    <cellStyle name="Normal 2 4 3 2 3 2" xfId="2657"/>
    <cellStyle name="Normal 2 4 3 2 4" xfId="979"/>
    <cellStyle name="Normal 2 4 3 2 4 2" xfId="2843"/>
    <cellStyle name="Normal 2 4 3 2 5" xfId="1185"/>
    <cellStyle name="Normal 2 4 3 2 5 2" xfId="3029"/>
    <cellStyle name="Normal 2 4 3 2 6" xfId="1371"/>
    <cellStyle name="Normal 2 4 3 2 6 2" xfId="3215"/>
    <cellStyle name="Normal 2 4 3 2 7" xfId="1557"/>
    <cellStyle name="Normal 2 4 3 2 7 2" xfId="3401"/>
    <cellStyle name="Normal 2 4 3 2 8" xfId="1743"/>
    <cellStyle name="Normal 2 4 3 2 8 2" xfId="3587"/>
    <cellStyle name="Normal 2 4 3 2 9" xfId="1929"/>
    <cellStyle name="Normal 2 4 3 2 9 2" xfId="3773"/>
    <cellStyle name="Normal 2 4 3 3" xfId="529"/>
    <cellStyle name="Normal 2 4 3 3 2" xfId="2396"/>
    <cellStyle name="Normal 2 4 3 4" xfId="715"/>
    <cellStyle name="Normal 2 4 3 4 2" xfId="2582"/>
    <cellStyle name="Normal 2 4 3 5" xfId="904"/>
    <cellStyle name="Normal 2 4 3 5 2" xfId="2768"/>
    <cellStyle name="Normal 2 4 3 6" xfId="1110"/>
    <cellStyle name="Normal 2 4 3 6 2" xfId="2954"/>
    <cellStyle name="Normal 2 4 3 7" xfId="1296"/>
    <cellStyle name="Normal 2 4 3 7 2" xfId="3140"/>
    <cellStyle name="Normal 2 4 3 8" xfId="1482"/>
    <cellStyle name="Normal 2 4 3 8 2" xfId="3326"/>
    <cellStyle name="Normal 2 4 3 9" xfId="1668"/>
    <cellStyle name="Normal 2 4 3 9 2" xfId="3512"/>
    <cellStyle name="Normal 2 4 4" xfId="193"/>
    <cellStyle name="Normal 2 4 4 10" xfId="1873"/>
    <cellStyle name="Normal 2 4 4 10 2" xfId="3717"/>
    <cellStyle name="Normal 2 4 4 11" xfId="2059"/>
    <cellStyle name="Normal 2 4 4 11 2" xfId="3903"/>
    <cellStyle name="Normal 2 4 4 12" xfId="2250"/>
    <cellStyle name="Normal 2 4 4 13" xfId="4090"/>
    <cellStyle name="Normal 2 4 4 14" xfId="362"/>
    <cellStyle name="Normal 2 4 4 2" xfId="268"/>
    <cellStyle name="Normal 2 4 4 2 10" xfId="2134"/>
    <cellStyle name="Normal 2 4 4 2 10 2" xfId="3978"/>
    <cellStyle name="Normal 2 4 4 2 11" xfId="2325"/>
    <cellStyle name="Normal 2 4 4 2 12" xfId="4165"/>
    <cellStyle name="Normal 2 4 4 2 13" xfId="437"/>
    <cellStyle name="Normal 2 4 4 2 2" xfId="623"/>
    <cellStyle name="Normal 2 4 4 2 2 2" xfId="2490"/>
    <cellStyle name="Normal 2 4 4 2 3" xfId="809"/>
    <cellStyle name="Normal 2 4 4 2 3 2" xfId="2676"/>
    <cellStyle name="Normal 2 4 4 2 4" xfId="998"/>
    <cellStyle name="Normal 2 4 4 2 4 2" xfId="2862"/>
    <cellStyle name="Normal 2 4 4 2 5" xfId="1204"/>
    <cellStyle name="Normal 2 4 4 2 5 2" xfId="3048"/>
    <cellStyle name="Normal 2 4 4 2 6" xfId="1390"/>
    <cellStyle name="Normal 2 4 4 2 6 2" xfId="3234"/>
    <cellStyle name="Normal 2 4 4 2 7" xfId="1576"/>
    <cellStyle name="Normal 2 4 4 2 7 2" xfId="3420"/>
    <cellStyle name="Normal 2 4 4 2 8" xfId="1762"/>
    <cellStyle name="Normal 2 4 4 2 8 2" xfId="3606"/>
    <cellStyle name="Normal 2 4 4 2 9" xfId="1948"/>
    <cellStyle name="Normal 2 4 4 2 9 2" xfId="3792"/>
    <cellStyle name="Normal 2 4 4 3" xfId="548"/>
    <cellStyle name="Normal 2 4 4 3 2" xfId="2415"/>
    <cellStyle name="Normal 2 4 4 4" xfId="734"/>
    <cellStyle name="Normal 2 4 4 4 2" xfId="2601"/>
    <cellStyle name="Normal 2 4 4 5" xfId="923"/>
    <cellStyle name="Normal 2 4 4 5 2" xfId="2787"/>
    <cellStyle name="Normal 2 4 4 6" xfId="1129"/>
    <cellStyle name="Normal 2 4 4 6 2" xfId="2973"/>
    <cellStyle name="Normal 2 4 4 7" xfId="1315"/>
    <cellStyle name="Normal 2 4 4 7 2" xfId="3159"/>
    <cellStyle name="Normal 2 4 4 8" xfId="1501"/>
    <cellStyle name="Normal 2 4 4 8 2" xfId="3345"/>
    <cellStyle name="Normal 2 4 4 9" xfId="1687"/>
    <cellStyle name="Normal 2 4 4 9 2" xfId="3531"/>
    <cellStyle name="Normal 2 4 5" xfId="286"/>
    <cellStyle name="Normal 2 4 5 10" xfId="2152"/>
    <cellStyle name="Normal 2 4 5 10 2" xfId="3996"/>
    <cellStyle name="Normal 2 4 5 11" xfId="2343"/>
    <cellStyle name="Normal 2 4 5 12" xfId="4183"/>
    <cellStyle name="Normal 2 4 5 13" xfId="455"/>
    <cellStyle name="Normal 2 4 5 2" xfId="641"/>
    <cellStyle name="Normal 2 4 5 2 2" xfId="2508"/>
    <cellStyle name="Normal 2 4 5 3" xfId="827"/>
    <cellStyle name="Normal 2 4 5 3 2" xfId="2694"/>
    <cellStyle name="Normal 2 4 5 4" xfId="1016"/>
    <cellStyle name="Normal 2 4 5 4 2" xfId="2880"/>
    <cellStyle name="Normal 2 4 5 5" xfId="1222"/>
    <cellStyle name="Normal 2 4 5 5 2" xfId="3066"/>
    <cellStyle name="Normal 2 4 5 6" xfId="1408"/>
    <cellStyle name="Normal 2 4 5 6 2" xfId="3252"/>
    <cellStyle name="Normal 2 4 5 7" xfId="1594"/>
    <cellStyle name="Normal 2 4 5 7 2" xfId="3438"/>
    <cellStyle name="Normal 2 4 5 8" xfId="1780"/>
    <cellStyle name="Normal 2 4 5 8 2" xfId="3624"/>
    <cellStyle name="Normal 2 4 5 9" xfId="1966"/>
    <cellStyle name="Normal 2 4 5 9 2" xfId="3810"/>
    <cellStyle name="Normal 2 4 6" xfId="211"/>
    <cellStyle name="Normal 2 4 6 10" xfId="2077"/>
    <cellStyle name="Normal 2 4 6 10 2" xfId="3921"/>
    <cellStyle name="Normal 2 4 6 11" xfId="2268"/>
    <cellStyle name="Normal 2 4 6 12" xfId="4108"/>
    <cellStyle name="Normal 2 4 6 13" xfId="380"/>
    <cellStyle name="Normal 2 4 6 2" xfId="566"/>
    <cellStyle name="Normal 2 4 6 2 2" xfId="2433"/>
    <cellStyle name="Normal 2 4 6 3" xfId="752"/>
    <cellStyle name="Normal 2 4 6 3 2" xfId="2619"/>
    <cellStyle name="Normal 2 4 6 4" xfId="941"/>
    <cellStyle name="Normal 2 4 6 4 2" xfId="2805"/>
    <cellStyle name="Normal 2 4 6 5" xfId="1147"/>
    <cellStyle name="Normal 2 4 6 5 2" xfId="2991"/>
    <cellStyle name="Normal 2 4 6 6" xfId="1333"/>
    <cellStyle name="Normal 2 4 6 6 2" xfId="3177"/>
    <cellStyle name="Normal 2 4 6 7" xfId="1519"/>
    <cellStyle name="Normal 2 4 6 7 2" xfId="3363"/>
    <cellStyle name="Normal 2 4 6 8" xfId="1705"/>
    <cellStyle name="Normal 2 4 6 8 2" xfId="3549"/>
    <cellStyle name="Normal 2 4 6 9" xfId="1891"/>
    <cellStyle name="Normal 2 4 6 9 2" xfId="3735"/>
    <cellStyle name="Normal 2 4 7" xfId="136"/>
    <cellStyle name="Normal 2 4 7 10" xfId="2193"/>
    <cellStyle name="Normal 2 4 7 11" xfId="4033"/>
    <cellStyle name="Normal 2 4 7 12" xfId="491"/>
    <cellStyle name="Normal 2 4 7 2" xfId="677"/>
    <cellStyle name="Normal 2 4 7 2 2" xfId="2544"/>
    <cellStyle name="Normal 2 4 7 3" xfId="866"/>
    <cellStyle name="Normal 2 4 7 3 2" xfId="2730"/>
    <cellStyle name="Normal 2 4 7 4" xfId="1072"/>
    <cellStyle name="Normal 2 4 7 4 2" xfId="2916"/>
    <cellStyle name="Normal 2 4 7 5" xfId="1258"/>
    <cellStyle name="Normal 2 4 7 5 2" xfId="3102"/>
    <cellStyle name="Normal 2 4 7 6" xfId="1444"/>
    <cellStyle name="Normal 2 4 7 6 2" xfId="3288"/>
    <cellStyle name="Normal 2 4 7 7" xfId="1630"/>
    <cellStyle name="Normal 2 4 7 7 2" xfId="3474"/>
    <cellStyle name="Normal 2 4 7 8" xfId="1816"/>
    <cellStyle name="Normal 2 4 7 8 2" xfId="3660"/>
    <cellStyle name="Normal 2 4 7 9" xfId="2002"/>
    <cellStyle name="Normal 2 4 7 9 2" xfId="3846"/>
    <cellStyle name="Normal 2 4 8" xfId="473"/>
    <cellStyle name="Normal 2 4 8 2" xfId="2359"/>
    <cellStyle name="Normal 2 4 9" xfId="659"/>
    <cellStyle name="Normal 2 4 9 2" xfId="2526"/>
    <cellStyle name="Normal 2 5" xfId="119"/>
    <cellStyle name="Normal 2 6" xfId="1037"/>
    <cellStyle name="Normal 21 2" xfId="36"/>
    <cellStyle name="Normal 22 2" xfId="37"/>
    <cellStyle name="Normal 24 2" xfId="38"/>
    <cellStyle name="Normal 25 2" xfId="39"/>
    <cellStyle name="Normal 26 2" xfId="40"/>
    <cellStyle name="Normal 27 2" xfId="41"/>
    <cellStyle name="Normal 29 2" xfId="42"/>
    <cellStyle name="Normal 3" xfId="14"/>
    <cellStyle name="Normal 3 2" xfId="53"/>
    <cellStyle name="Normal 3 3" xfId="15"/>
    <cellStyle name="Normal 30 2" xfId="43"/>
    <cellStyle name="Normal 31 2" xfId="44"/>
    <cellStyle name="Normal 32" xfId="6"/>
    <cellStyle name="Normal 4" xfId="47"/>
    <cellStyle name="Normal 4 2" xfId="45"/>
    <cellStyle name="Normal 4 3" xfId="108"/>
    <cellStyle name="Normal 4 4" xfId="2156"/>
    <cellStyle name="Normal 5" xfId="8"/>
    <cellStyle name="Normal 5 2" xfId="23"/>
    <cellStyle name="Normal 5 2 2" xfId="54"/>
    <cellStyle name="Normal 5 3" xfId="55"/>
    <cellStyle name="Normal 5 3 2" xfId="110"/>
    <cellStyle name="Normal 5 3 3" xfId="4187"/>
    <cellStyle name="Normal 5 4" xfId="16"/>
    <cellStyle name="Normal 6" xfId="9"/>
    <cellStyle name="Normal 6 2" xfId="24"/>
    <cellStyle name="Normal 6 2 2" xfId="56"/>
    <cellStyle name="Normal 6 3" xfId="57"/>
    <cellStyle name="Normal 6 3 2" xfId="111"/>
    <cellStyle name="Normal 6 3 3" xfId="4188"/>
    <cellStyle name="Normal 6 4" xfId="17"/>
    <cellStyle name="Normal 7" xfId="11"/>
    <cellStyle name="Normal 7 2" xfId="25"/>
    <cellStyle name="Normal 7 2 2" xfId="58"/>
    <cellStyle name="Normal 7 3" xfId="59"/>
    <cellStyle name="Normal 7 3 2" xfId="112"/>
    <cellStyle name="Normal 7 3 3" xfId="4189"/>
    <cellStyle name="Normal 7 4" xfId="18"/>
    <cellStyle name="Normal 8" xfId="10"/>
    <cellStyle name="Normal 8 2" xfId="26"/>
    <cellStyle name="Normal 8 2 2" xfId="60"/>
    <cellStyle name="Normal 8 3" xfId="61"/>
    <cellStyle name="Normal 8 3 2" xfId="113"/>
    <cellStyle name="Normal 8 3 3" xfId="4190"/>
    <cellStyle name="Normal 8 4" xfId="19"/>
    <cellStyle name="Normal 9" xfId="12"/>
    <cellStyle name="Normal 9 2" xfId="27"/>
    <cellStyle name="Normal 9 2 2" xfId="62"/>
    <cellStyle name="Normal 9 3" xfId="63"/>
    <cellStyle name="Normal 9 3 2" xfId="114"/>
    <cellStyle name="Normal 9 3 3" xfId="4191"/>
    <cellStyle name="Normal 9 4" xfId="20"/>
    <cellStyle name="Note 2" xfId="118"/>
    <cellStyle name="Note 2 10" xfId="849"/>
    <cellStyle name="Note 2 10 2" xfId="2713"/>
    <cellStyle name="Note 2 11" xfId="1034"/>
    <cellStyle name="Note 2 12" xfId="1055"/>
    <cellStyle name="Note 2 12 2" xfId="2899"/>
    <cellStyle name="Note 2 13" xfId="1241"/>
    <cellStyle name="Note 2 13 2" xfId="3085"/>
    <cellStyle name="Note 2 14" xfId="1427"/>
    <cellStyle name="Note 2 14 2" xfId="3271"/>
    <cellStyle name="Note 2 15" xfId="1613"/>
    <cellStyle name="Note 2 15 2" xfId="3457"/>
    <cellStyle name="Note 2 16" xfId="1799"/>
    <cellStyle name="Note 2 16 2" xfId="3643"/>
    <cellStyle name="Note 2 17" xfId="1985"/>
    <cellStyle name="Note 2 17 2" xfId="3829"/>
    <cellStyle name="Note 2 18" xfId="2176"/>
    <cellStyle name="Note 2 19" xfId="4016"/>
    <cellStyle name="Note 2 2" xfId="156"/>
    <cellStyle name="Note 2 2 10" xfId="1650"/>
    <cellStyle name="Note 2 2 10 2" xfId="3494"/>
    <cellStyle name="Note 2 2 11" xfId="1836"/>
    <cellStyle name="Note 2 2 11 2" xfId="3680"/>
    <cellStyle name="Note 2 2 12" xfId="2022"/>
    <cellStyle name="Note 2 2 12 2" xfId="3866"/>
    <cellStyle name="Note 2 2 13" xfId="2213"/>
    <cellStyle name="Note 2 2 14" xfId="4053"/>
    <cellStyle name="Note 2 2 15" xfId="325"/>
    <cellStyle name="Note 2 2 2" xfId="231"/>
    <cellStyle name="Note 2 2 2 10" xfId="1911"/>
    <cellStyle name="Note 2 2 2 10 2" xfId="3755"/>
    <cellStyle name="Note 2 2 2 11" xfId="2097"/>
    <cellStyle name="Note 2 2 2 11 2" xfId="3941"/>
    <cellStyle name="Note 2 2 2 12" xfId="2288"/>
    <cellStyle name="Note 2 2 2 13" xfId="4128"/>
    <cellStyle name="Note 2 2 2 14" xfId="400"/>
    <cellStyle name="Note 2 2 2 2" xfId="586"/>
    <cellStyle name="Note 2 2 2 2 2" xfId="2453"/>
    <cellStyle name="Note 2 2 2 3" xfId="772"/>
    <cellStyle name="Note 2 2 2 3 2" xfId="2639"/>
    <cellStyle name="Note 2 2 2 4" xfId="961"/>
    <cellStyle name="Note 2 2 2 4 2" xfId="2825"/>
    <cellStyle name="Note 2 2 2 5" xfId="831"/>
    <cellStyle name="Note 2 2 2 6" xfId="1167"/>
    <cellStyle name="Note 2 2 2 6 2" xfId="3011"/>
    <cellStyle name="Note 2 2 2 7" xfId="1353"/>
    <cellStyle name="Note 2 2 2 7 2" xfId="3197"/>
    <cellStyle name="Note 2 2 2 8" xfId="1539"/>
    <cellStyle name="Note 2 2 2 8 2" xfId="3383"/>
    <cellStyle name="Note 2 2 2 9" xfId="1725"/>
    <cellStyle name="Note 2 2 2 9 2" xfId="3569"/>
    <cellStyle name="Note 2 2 3" xfId="511"/>
    <cellStyle name="Note 2 2 3 2" xfId="2378"/>
    <cellStyle name="Note 2 2 4" xfId="697"/>
    <cellStyle name="Note 2 2 4 2" xfId="2564"/>
    <cellStyle name="Note 2 2 5" xfId="886"/>
    <cellStyle name="Note 2 2 5 2" xfId="2750"/>
    <cellStyle name="Note 2 2 6" xfId="830"/>
    <cellStyle name="Note 2 2 7" xfId="1092"/>
    <cellStyle name="Note 2 2 7 2" xfId="2936"/>
    <cellStyle name="Note 2 2 8" xfId="1278"/>
    <cellStyle name="Note 2 2 8 2" xfId="3122"/>
    <cellStyle name="Note 2 2 9" xfId="1464"/>
    <cellStyle name="Note 2 2 9 2" xfId="3308"/>
    <cellStyle name="Note 2 20" xfId="306"/>
    <cellStyle name="Note 2 3" xfId="175"/>
    <cellStyle name="Note 2 3 10" xfId="1669"/>
    <cellStyle name="Note 2 3 10 2" xfId="3513"/>
    <cellStyle name="Note 2 3 11" xfId="1855"/>
    <cellStyle name="Note 2 3 11 2" xfId="3699"/>
    <cellStyle name="Note 2 3 12" xfId="2041"/>
    <cellStyle name="Note 2 3 12 2" xfId="3885"/>
    <cellStyle name="Note 2 3 13" xfId="2232"/>
    <cellStyle name="Note 2 3 14" xfId="4072"/>
    <cellStyle name="Note 2 3 15" xfId="344"/>
    <cellStyle name="Note 2 3 2" xfId="250"/>
    <cellStyle name="Note 2 3 2 10" xfId="1930"/>
    <cellStyle name="Note 2 3 2 10 2" xfId="3774"/>
    <cellStyle name="Note 2 3 2 11" xfId="2116"/>
    <cellStyle name="Note 2 3 2 11 2" xfId="3960"/>
    <cellStyle name="Note 2 3 2 12" xfId="2307"/>
    <cellStyle name="Note 2 3 2 13" xfId="4147"/>
    <cellStyle name="Note 2 3 2 14" xfId="419"/>
    <cellStyle name="Note 2 3 2 2" xfId="605"/>
    <cellStyle name="Note 2 3 2 2 2" xfId="2472"/>
    <cellStyle name="Note 2 3 2 3" xfId="791"/>
    <cellStyle name="Note 2 3 2 3 2" xfId="2658"/>
    <cellStyle name="Note 2 3 2 4" xfId="980"/>
    <cellStyle name="Note 2 3 2 4 2" xfId="2844"/>
    <cellStyle name="Note 2 3 2 5" xfId="1031"/>
    <cellStyle name="Note 2 3 2 6" xfId="1186"/>
    <cellStyle name="Note 2 3 2 6 2" xfId="3030"/>
    <cellStyle name="Note 2 3 2 7" xfId="1372"/>
    <cellStyle name="Note 2 3 2 7 2" xfId="3216"/>
    <cellStyle name="Note 2 3 2 8" xfId="1558"/>
    <cellStyle name="Note 2 3 2 8 2" xfId="3402"/>
    <cellStyle name="Note 2 3 2 9" xfId="1744"/>
    <cellStyle name="Note 2 3 2 9 2" xfId="3588"/>
    <cellStyle name="Note 2 3 3" xfId="530"/>
    <cellStyle name="Note 2 3 3 2" xfId="2397"/>
    <cellStyle name="Note 2 3 4" xfId="716"/>
    <cellStyle name="Note 2 3 4 2" xfId="2583"/>
    <cellStyle name="Note 2 3 5" xfId="905"/>
    <cellStyle name="Note 2 3 5 2" xfId="2769"/>
    <cellStyle name="Note 2 3 6" xfId="1026"/>
    <cellStyle name="Note 2 3 7" xfId="1111"/>
    <cellStyle name="Note 2 3 7 2" xfId="2955"/>
    <cellStyle name="Note 2 3 8" xfId="1297"/>
    <cellStyle name="Note 2 3 8 2" xfId="3141"/>
    <cellStyle name="Note 2 3 9" xfId="1483"/>
    <cellStyle name="Note 2 3 9 2" xfId="3327"/>
    <cellStyle name="Note 2 4" xfId="194"/>
    <cellStyle name="Note 2 4 10" xfId="1688"/>
    <cellStyle name="Note 2 4 10 2" xfId="3532"/>
    <cellStyle name="Note 2 4 11" xfId="1874"/>
    <cellStyle name="Note 2 4 11 2" xfId="3718"/>
    <cellStyle name="Note 2 4 12" xfId="2060"/>
    <cellStyle name="Note 2 4 12 2" xfId="3904"/>
    <cellStyle name="Note 2 4 13" xfId="2251"/>
    <cellStyle name="Note 2 4 14" xfId="4091"/>
    <cellStyle name="Note 2 4 15" xfId="363"/>
    <cellStyle name="Note 2 4 2" xfId="269"/>
    <cellStyle name="Note 2 4 2 10" xfId="1949"/>
    <cellStyle name="Note 2 4 2 10 2" xfId="3793"/>
    <cellStyle name="Note 2 4 2 11" xfId="2135"/>
    <cellStyle name="Note 2 4 2 11 2" xfId="3979"/>
    <cellStyle name="Note 2 4 2 12" xfId="2326"/>
    <cellStyle name="Note 2 4 2 13" xfId="4166"/>
    <cellStyle name="Note 2 4 2 14" xfId="438"/>
    <cellStyle name="Note 2 4 2 2" xfId="624"/>
    <cellStyle name="Note 2 4 2 2 2" xfId="2491"/>
    <cellStyle name="Note 2 4 2 3" xfId="810"/>
    <cellStyle name="Note 2 4 2 3 2" xfId="2677"/>
    <cellStyle name="Note 2 4 2 4" xfId="999"/>
    <cellStyle name="Note 2 4 2 4 2" xfId="2863"/>
    <cellStyle name="Note 2 4 2 5" xfId="1032"/>
    <cellStyle name="Note 2 4 2 6" xfId="1205"/>
    <cellStyle name="Note 2 4 2 6 2" xfId="3049"/>
    <cellStyle name="Note 2 4 2 7" xfId="1391"/>
    <cellStyle name="Note 2 4 2 7 2" xfId="3235"/>
    <cellStyle name="Note 2 4 2 8" xfId="1577"/>
    <cellStyle name="Note 2 4 2 8 2" xfId="3421"/>
    <cellStyle name="Note 2 4 2 9" xfId="1763"/>
    <cellStyle name="Note 2 4 2 9 2" xfId="3607"/>
    <cellStyle name="Note 2 4 3" xfId="549"/>
    <cellStyle name="Note 2 4 3 2" xfId="2416"/>
    <cellStyle name="Note 2 4 4" xfId="735"/>
    <cellStyle name="Note 2 4 4 2" xfId="2602"/>
    <cellStyle name="Note 2 4 5" xfId="924"/>
    <cellStyle name="Note 2 4 5 2" xfId="2788"/>
    <cellStyle name="Note 2 4 6" xfId="1035"/>
    <cellStyle name="Note 2 4 7" xfId="1130"/>
    <cellStyle name="Note 2 4 7 2" xfId="2974"/>
    <cellStyle name="Note 2 4 8" xfId="1316"/>
    <cellStyle name="Note 2 4 8 2" xfId="3160"/>
    <cellStyle name="Note 2 4 9" xfId="1502"/>
    <cellStyle name="Note 2 4 9 2" xfId="3346"/>
    <cellStyle name="Note 2 5" xfId="287"/>
    <cellStyle name="Note 2 5 10" xfId="1967"/>
    <cellStyle name="Note 2 5 10 2" xfId="3811"/>
    <cellStyle name="Note 2 5 11" xfId="2153"/>
    <cellStyle name="Note 2 5 11 2" xfId="3997"/>
    <cellStyle name="Note 2 5 12" xfId="2344"/>
    <cellStyle name="Note 2 5 13" xfId="4184"/>
    <cellStyle name="Note 2 5 14" xfId="456"/>
    <cellStyle name="Note 2 5 2" xfId="642"/>
    <cellStyle name="Note 2 5 2 2" xfId="2509"/>
    <cellStyle name="Note 2 5 3" xfId="828"/>
    <cellStyle name="Note 2 5 3 2" xfId="2695"/>
    <cellStyle name="Note 2 5 4" xfId="1017"/>
    <cellStyle name="Note 2 5 4 2" xfId="2881"/>
    <cellStyle name="Note 2 5 5" xfId="1019"/>
    <cellStyle name="Note 2 5 6" xfId="1223"/>
    <cellStyle name="Note 2 5 6 2" xfId="3067"/>
    <cellStyle name="Note 2 5 7" xfId="1409"/>
    <cellStyle name="Note 2 5 7 2" xfId="3253"/>
    <cellStyle name="Note 2 5 8" xfId="1595"/>
    <cellStyle name="Note 2 5 8 2" xfId="3439"/>
    <cellStyle name="Note 2 5 9" xfId="1781"/>
    <cellStyle name="Note 2 5 9 2" xfId="3625"/>
    <cellStyle name="Note 2 6" xfId="212"/>
    <cellStyle name="Note 2 6 10" xfId="1892"/>
    <cellStyle name="Note 2 6 10 2" xfId="3736"/>
    <cellStyle name="Note 2 6 11" xfId="2078"/>
    <cellStyle name="Note 2 6 11 2" xfId="3922"/>
    <cellStyle name="Note 2 6 12" xfId="2269"/>
    <cellStyle name="Note 2 6 13" xfId="4109"/>
    <cellStyle name="Note 2 6 14" xfId="381"/>
    <cellStyle name="Note 2 6 2" xfId="567"/>
    <cellStyle name="Note 2 6 2 2" xfId="2434"/>
    <cellStyle name="Note 2 6 3" xfId="753"/>
    <cellStyle name="Note 2 6 3 2" xfId="2620"/>
    <cellStyle name="Note 2 6 4" xfId="942"/>
    <cellStyle name="Note 2 6 4 2" xfId="2806"/>
    <cellStyle name="Note 2 6 5" xfId="1027"/>
    <cellStyle name="Note 2 6 6" xfId="1148"/>
    <cellStyle name="Note 2 6 6 2" xfId="2992"/>
    <cellStyle name="Note 2 6 7" xfId="1334"/>
    <cellStyle name="Note 2 6 7 2" xfId="3178"/>
    <cellStyle name="Note 2 6 8" xfId="1520"/>
    <cellStyle name="Note 2 6 8 2" xfId="3364"/>
    <cellStyle name="Note 2 6 9" xfId="1706"/>
    <cellStyle name="Note 2 6 9 2" xfId="3550"/>
    <cellStyle name="Note 2 7" xfId="137"/>
    <cellStyle name="Note 2 7 10" xfId="2003"/>
    <cellStyle name="Note 2 7 10 2" xfId="3847"/>
    <cellStyle name="Note 2 7 11" xfId="2194"/>
    <cellStyle name="Note 2 7 12" xfId="4034"/>
    <cellStyle name="Note 2 7 13" xfId="492"/>
    <cellStyle name="Note 2 7 2" xfId="678"/>
    <cellStyle name="Note 2 7 2 2" xfId="2545"/>
    <cellStyle name="Note 2 7 3" xfId="867"/>
    <cellStyle name="Note 2 7 3 2" xfId="2731"/>
    <cellStyle name="Note 2 7 4" xfId="1022"/>
    <cellStyle name="Note 2 7 5" xfId="1073"/>
    <cellStyle name="Note 2 7 5 2" xfId="2917"/>
    <cellStyle name="Note 2 7 6" xfId="1259"/>
    <cellStyle name="Note 2 7 6 2" xfId="3103"/>
    <cellStyle name="Note 2 7 7" xfId="1445"/>
    <cellStyle name="Note 2 7 7 2" xfId="3289"/>
    <cellStyle name="Note 2 7 8" xfId="1631"/>
    <cellStyle name="Note 2 7 8 2" xfId="3475"/>
    <cellStyle name="Note 2 7 9" xfId="1817"/>
    <cellStyle name="Note 2 7 9 2" xfId="3661"/>
    <cellStyle name="Note 2 8" xfId="474"/>
    <cellStyle name="Note 2 8 2" xfId="2352"/>
    <cellStyle name="Note 2 9" xfId="660"/>
    <cellStyle name="Note 2 9 2" xfId="2527"/>
    <cellStyle name="Note 3" xfId="116"/>
    <cellStyle name="Note 3 10" xfId="847"/>
    <cellStyle name="Note 3 10 2" xfId="2711"/>
    <cellStyle name="Note 3 11" xfId="1021"/>
    <cellStyle name="Note 3 12" xfId="1053"/>
    <cellStyle name="Note 3 12 2" xfId="2897"/>
    <cellStyle name="Note 3 13" xfId="1239"/>
    <cellStyle name="Note 3 13 2" xfId="3083"/>
    <cellStyle name="Note 3 14" xfId="1425"/>
    <cellStyle name="Note 3 14 2" xfId="3269"/>
    <cellStyle name="Note 3 15" xfId="1611"/>
    <cellStyle name="Note 3 15 2" xfId="3455"/>
    <cellStyle name="Note 3 16" xfId="1797"/>
    <cellStyle name="Note 3 16 2" xfId="3641"/>
    <cellStyle name="Note 3 17" xfId="1983"/>
    <cellStyle name="Note 3 17 2" xfId="3827"/>
    <cellStyle name="Note 3 18" xfId="2174"/>
    <cellStyle name="Note 3 19" xfId="4014"/>
    <cellStyle name="Note 3 2" xfId="154"/>
    <cellStyle name="Note 3 2 10" xfId="1648"/>
    <cellStyle name="Note 3 2 10 2" xfId="3492"/>
    <cellStyle name="Note 3 2 11" xfId="1834"/>
    <cellStyle name="Note 3 2 11 2" xfId="3678"/>
    <cellStyle name="Note 3 2 12" xfId="2020"/>
    <cellStyle name="Note 3 2 12 2" xfId="3864"/>
    <cellStyle name="Note 3 2 13" xfId="2211"/>
    <cellStyle name="Note 3 2 14" xfId="4051"/>
    <cellStyle name="Note 3 2 15" xfId="323"/>
    <cellStyle name="Note 3 2 2" xfId="229"/>
    <cellStyle name="Note 3 2 2 10" xfId="1909"/>
    <cellStyle name="Note 3 2 2 10 2" xfId="3753"/>
    <cellStyle name="Note 3 2 2 11" xfId="2095"/>
    <cellStyle name="Note 3 2 2 11 2" xfId="3939"/>
    <cellStyle name="Note 3 2 2 12" xfId="2286"/>
    <cellStyle name="Note 3 2 2 13" xfId="4126"/>
    <cellStyle name="Note 3 2 2 14" xfId="398"/>
    <cellStyle name="Note 3 2 2 2" xfId="584"/>
    <cellStyle name="Note 3 2 2 2 2" xfId="2451"/>
    <cellStyle name="Note 3 2 2 3" xfId="770"/>
    <cellStyle name="Note 3 2 2 3 2" xfId="2637"/>
    <cellStyle name="Note 3 2 2 4" xfId="959"/>
    <cellStyle name="Note 3 2 2 4 2" xfId="2823"/>
    <cellStyle name="Note 3 2 2 5" xfId="1024"/>
    <cellStyle name="Note 3 2 2 6" xfId="1165"/>
    <cellStyle name="Note 3 2 2 6 2" xfId="3009"/>
    <cellStyle name="Note 3 2 2 7" xfId="1351"/>
    <cellStyle name="Note 3 2 2 7 2" xfId="3195"/>
    <cellStyle name="Note 3 2 2 8" xfId="1537"/>
    <cellStyle name="Note 3 2 2 8 2" xfId="3381"/>
    <cellStyle name="Note 3 2 2 9" xfId="1723"/>
    <cellStyle name="Note 3 2 2 9 2" xfId="3567"/>
    <cellStyle name="Note 3 2 3" xfId="509"/>
    <cellStyle name="Note 3 2 3 2" xfId="2376"/>
    <cellStyle name="Note 3 2 4" xfId="695"/>
    <cellStyle name="Note 3 2 4 2" xfId="2562"/>
    <cellStyle name="Note 3 2 5" xfId="884"/>
    <cellStyle name="Note 3 2 5 2" xfId="2748"/>
    <cellStyle name="Note 3 2 6" xfId="845"/>
    <cellStyle name="Note 3 2 7" xfId="1090"/>
    <cellStyle name="Note 3 2 7 2" xfId="2934"/>
    <cellStyle name="Note 3 2 8" xfId="1276"/>
    <cellStyle name="Note 3 2 8 2" xfId="3120"/>
    <cellStyle name="Note 3 2 9" xfId="1462"/>
    <cellStyle name="Note 3 2 9 2" xfId="3306"/>
    <cellStyle name="Note 3 20" xfId="304"/>
    <cellStyle name="Note 3 3" xfId="173"/>
    <cellStyle name="Note 3 3 10" xfId="1667"/>
    <cellStyle name="Note 3 3 10 2" xfId="3511"/>
    <cellStyle name="Note 3 3 11" xfId="1853"/>
    <cellStyle name="Note 3 3 11 2" xfId="3697"/>
    <cellStyle name="Note 3 3 12" xfId="2039"/>
    <cellStyle name="Note 3 3 12 2" xfId="3883"/>
    <cellStyle name="Note 3 3 13" xfId="2230"/>
    <cellStyle name="Note 3 3 14" xfId="4070"/>
    <cellStyle name="Note 3 3 15" xfId="342"/>
    <cellStyle name="Note 3 3 2" xfId="248"/>
    <cellStyle name="Note 3 3 2 10" xfId="1928"/>
    <cellStyle name="Note 3 3 2 10 2" xfId="3772"/>
    <cellStyle name="Note 3 3 2 11" xfId="2114"/>
    <cellStyle name="Note 3 3 2 11 2" xfId="3958"/>
    <cellStyle name="Note 3 3 2 12" xfId="2305"/>
    <cellStyle name="Note 3 3 2 13" xfId="4145"/>
    <cellStyle name="Note 3 3 2 14" xfId="417"/>
    <cellStyle name="Note 3 3 2 2" xfId="603"/>
    <cellStyle name="Note 3 3 2 2 2" xfId="2470"/>
    <cellStyle name="Note 3 3 2 3" xfId="789"/>
    <cellStyle name="Note 3 3 2 3 2" xfId="2656"/>
    <cellStyle name="Note 3 3 2 4" xfId="978"/>
    <cellStyle name="Note 3 3 2 4 2" xfId="2842"/>
    <cellStyle name="Note 3 3 2 5" xfId="1020"/>
    <cellStyle name="Note 3 3 2 6" xfId="1184"/>
    <cellStyle name="Note 3 3 2 6 2" xfId="3028"/>
    <cellStyle name="Note 3 3 2 7" xfId="1370"/>
    <cellStyle name="Note 3 3 2 7 2" xfId="3214"/>
    <cellStyle name="Note 3 3 2 8" xfId="1556"/>
    <cellStyle name="Note 3 3 2 8 2" xfId="3400"/>
    <cellStyle name="Note 3 3 2 9" xfId="1742"/>
    <cellStyle name="Note 3 3 2 9 2" xfId="3586"/>
    <cellStyle name="Note 3 3 3" xfId="528"/>
    <cellStyle name="Note 3 3 3 2" xfId="2395"/>
    <cellStyle name="Note 3 3 4" xfId="714"/>
    <cellStyle name="Note 3 3 4 2" xfId="2581"/>
    <cellStyle name="Note 3 3 5" xfId="903"/>
    <cellStyle name="Note 3 3 5 2" xfId="2767"/>
    <cellStyle name="Note 3 3 6" xfId="1030"/>
    <cellStyle name="Note 3 3 7" xfId="1109"/>
    <cellStyle name="Note 3 3 7 2" xfId="2953"/>
    <cellStyle name="Note 3 3 8" xfId="1295"/>
    <cellStyle name="Note 3 3 8 2" xfId="3139"/>
    <cellStyle name="Note 3 3 9" xfId="1481"/>
    <cellStyle name="Note 3 3 9 2" xfId="3325"/>
    <cellStyle name="Note 3 4" xfId="192"/>
    <cellStyle name="Note 3 4 10" xfId="1686"/>
    <cellStyle name="Note 3 4 10 2" xfId="3530"/>
    <cellStyle name="Note 3 4 11" xfId="1872"/>
    <cellStyle name="Note 3 4 11 2" xfId="3716"/>
    <cellStyle name="Note 3 4 12" xfId="2058"/>
    <cellStyle name="Note 3 4 12 2" xfId="3902"/>
    <cellStyle name="Note 3 4 13" xfId="2249"/>
    <cellStyle name="Note 3 4 14" xfId="4089"/>
    <cellStyle name="Note 3 4 15" xfId="361"/>
    <cellStyle name="Note 3 4 2" xfId="267"/>
    <cellStyle name="Note 3 4 2 10" xfId="1947"/>
    <cellStyle name="Note 3 4 2 10 2" xfId="3791"/>
    <cellStyle name="Note 3 4 2 11" xfId="2133"/>
    <cellStyle name="Note 3 4 2 11 2" xfId="3977"/>
    <cellStyle name="Note 3 4 2 12" xfId="2324"/>
    <cellStyle name="Note 3 4 2 13" xfId="4164"/>
    <cellStyle name="Note 3 4 2 14" xfId="436"/>
    <cellStyle name="Note 3 4 2 2" xfId="622"/>
    <cellStyle name="Note 3 4 2 2 2" xfId="2489"/>
    <cellStyle name="Note 3 4 2 3" xfId="808"/>
    <cellStyle name="Note 3 4 2 3 2" xfId="2675"/>
    <cellStyle name="Note 3 4 2 4" xfId="997"/>
    <cellStyle name="Note 3 4 2 4 2" xfId="2861"/>
    <cellStyle name="Note 3 4 2 5" xfId="1023"/>
    <cellStyle name="Note 3 4 2 6" xfId="1203"/>
    <cellStyle name="Note 3 4 2 6 2" xfId="3047"/>
    <cellStyle name="Note 3 4 2 7" xfId="1389"/>
    <cellStyle name="Note 3 4 2 7 2" xfId="3233"/>
    <cellStyle name="Note 3 4 2 8" xfId="1575"/>
    <cellStyle name="Note 3 4 2 8 2" xfId="3419"/>
    <cellStyle name="Note 3 4 2 9" xfId="1761"/>
    <cellStyle name="Note 3 4 2 9 2" xfId="3605"/>
    <cellStyle name="Note 3 4 3" xfId="547"/>
    <cellStyle name="Note 3 4 3 2" xfId="2414"/>
    <cellStyle name="Note 3 4 4" xfId="733"/>
    <cellStyle name="Note 3 4 4 2" xfId="2600"/>
    <cellStyle name="Note 3 4 5" xfId="922"/>
    <cellStyle name="Note 3 4 5 2" xfId="2786"/>
    <cellStyle name="Note 3 4 6" xfId="1029"/>
    <cellStyle name="Note 3 4 7" xfId="1128"/>
    <cellStyle name="Note 3 4 7 2" xfId="2972"/>
    <cellStyle name="Note 3 4 8" xfId="1314"/>
    <cellStyle name="Note 3 4 8 2" xfId="3158"/>
    <cellStyle name="Note 3 4 9" xfId="1500"/>
    <cellStyle name="Note 3 4 9 2" xfId="3344"/>
    <cellStyle name="Note 3 5" xfId="285"/>
    <cellStyle name="Note 3 5 10" xfId="1965"/>
    <cellStyle name="Note 3 5 10 2" xfId="3809"/>
    <cellStyle name="Note 3 5 11" xfId="2151"/>
    <cellStyle name="Note 3 5 11 2" xfId="3995"/>
    <cellStyle name="Note 3 5 12" xfId="2342"/>
    <cellStyle name="Note 3 5 13" xfId="4182"/>
    <cellStyle name="Note 3 5 14" xfId="454"/>
    <cellStyle name="Note 3 5 2" xfId="640"/>
    <cellStyle name="Note 3 5 2 2" xfId="2507"/>
    <cellStyle name="Note 3 5 3" xfId="826"/>
    <cellStyle name="Note 3 5 3 2" xfId="2693"/>
    <cellStyle name="Note 3 5 4" xfId="1015"/>
    <cellStyle name="Note 3 5 4 2" xfId="2879"/>
    <cellStyle name="Note 3 5 5" xfId="1028"/>
    <cellStyle name="Note 3 5 6" xfId="1221"/>
    <cellStyle name="Note 3 5 6 2" xfId="3065"/>
    <cellStyle name="Note 3 5 7" xfId="1407"/>
    <cellStyle name="Note 3 5 7 2" xfId="3251"/>
    <cellStyle name="Note 3 5 8" xfId="1593"/>
    <cellStyle name="Note 3 5 8 2" xfId="3437"/>
    <cellStyle name="Note 3 5 9" xfId="1779"/>
    <cellStyle name="Note 3 5 9 2" xfId="3623"/>
    <cellStyle name="Note 3 6" xfId="210"/>
    <cellStyle name="Note 3 6 10" xfId="1890"/>
    <cellStyle name="Note 3 6 10 2" xfId="3734"/>
    <cellStyle name="Note 3 6 11" xfId="2076"/>
    <cellStyle name="Note 3 6 11 2" xfId="3920"/>
    <cellStyle name="Note 3 6 12" xfId="2267"/>
    <cellStyle name="Note 3 6 13" xfId="4107"/>
    <cellStyle name="Note 3 6 14" xfId="379"/>
    <cellStyle name="Note 3 6 2" xfId="565"/>
    <cellStyle name="Note 3 6 2 2" xfId="2432"/>
    <cellStyle name="Note 3 6 3" xfId="751"/>
    <cellStyle name="Note 3 6 3 2" xfId="2618"/>
    <cellStyle name="Note 3 6 4" xfId="940"/>
    <cellStyle name="Note 3 6 4 2" xfId="2804"/>
    <cellStyle name="Note 3 6 5" xfId="1025"/>
    <cellStyle name="Note 3 6 6" xfId="1146"/>
    <cellStyle name="Note 3 6 6 2" xfId="2990"/>
    <cellStyle name="Note 3 6 7" xfId="1332"/>
    <cellStyle name="Note 3 6 7 2" xfId="3176"/>
    <cellStyle name="Note 3 6 8" xfId="1518"/>
    <cellStyle name="Note 3 6 8 2" xfId="3362"/>
    <cellStyle name="Note 3 6 9" xfId="1704"/>
    <cellStyle name="Note 3 6 9 2" xfId="3548"/>
    <cellStyle name="Note 3 7" xfId="135"/>
    <cellStyle name="Note 3 7 10" xfId="2001"/>
    <cellStyle name="Note 3 7 10 2" xfId="3845"/>
    <cellStyle name="Note 3 7 11" xfId="2192"/>
    <cellStyle name="Note 3 7 12" xfId="4032"/>
    <cellStyle name="Note 3 7 13" xfId="490"/>
    <cellStyle name="Note 3 7 2" xfId="676"/>
    <cellStyle name="Note 3 7 2 2" xfId="2543"/>
    <cellStyle name="Note 3 7 3" xfId="865"/>
    <cellStyle name="Note 3 7 3 2" xfId="2729"/>
    <cellStyle name="Note 3 7 4" xfId="1033"/>
    <cellStyle name="Note 3 7 5" xfId="1071"/>
    <cellStyle name="Note 3 7 5 2" xfId="2915"/>
    <cellStyle name="Note 3 7 6" xfId="1257"/>
    <cellStyle name="Note 3 7 6 2" xfId="3101"/>
    <cellStyle name="Note 3 7 7" xfId="1443"/>
    <cellStyle name="Note 3 7 7 2" xfId="3287"/>
    <cellStyle name="Note 3 7 8" xfId="1629"/>
    <cellStyle name="Note 3 7 8 2" xfId="3473"/>
    <cellStyle name="Note 3 7 9" xfId="1815"/>
    <cellStyle name="Note 3 7 9 2" xfId="3659"/>
    <cellStyle name="Note 3 8" xfId="472"/>
    <cellStyle name="Note 3 8 2" xfId="2361"/>
    <cellStyle name="Note 3 9" xfId="658"/>
    <cellStyle name="Note 3 9 2" xfId="2525"/>
    <cellStyle name="Output" xfId="74" builtinId="21" customBuiltin="1"/>
    <cellStyle name="Title" xfId="65" builtinId="15" customBuiltin="1"/>
    <cellStyle name="Total" xfId="80" builtinId="25" customBuiltin="1"/>
    <cellStyle name="Warning Text" xfId="78" builtinId="11" customBuiltin="1"/>
  </cellStyles>
  <dxfs count="12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300403</xdr:colOff>
      <xdr:row>0</xdr:row>
      <xdr:rowOff>85725</xdr:rowOff>
    </xdr:from>
    <xdr:to>
      <xdr:col>1</xdr:col>
      <xdr:colOff>290878</xdr:colOff>
      <xdr:row>2</xdr:row>
      <xdr:rowOff>164855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03" y="85725"/>
          <a:ext cx="600075" cy="545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375192</xdr:colOff>
      <xdr:row>48</xdr:row>
      <xdr:rowOff>36979</xdr:rowOff>
    </xdr:from>
    <xdr:to>
      <xdr:col>3</xdr:col>
      <xdr:colOff>1337216</xdr:colOff>
      <xdr:row>52</xdr:row>
      <xdr:rowOff>1704</xdr:rowOff>
    </xdr:to>
    <xdr:sp macro="" textlink="">
      <xdr:nvSpPr>
        <xdr:cNvPr id="3" name="Oval 2"/>
        <xdr:cNvSpPr/>
      </xdr:nvSpPr>
      <xdr:spPr>
        <a:xfrm>
          <a:off x="3133301" y="9396327"/>
          <a:ext cx="962024" cy="834399"/>
        </a:xfrm>
        <a:prstGeom prst="ellipse">
          <a:avLst/>
        </a:prstGeom>
        <a:noFill/>
        <a:ln>
          <a:solidFill>
            <a:schemeClr val="accent1">
              <a:shade val="50000"/>
              <a:alpha val="2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 fPrintsWithSheet="0"/>
  </xdr:twoCellAnchor>
  <xdr:oneCellAnchor>
    <xdr:from>
      <xdr:col>3</xdr:col>
      <xdr:colOff>373933</xdr:colOff>
      <xdr:row>48</xdr:row>
      <xdr:rowOff>221153</xdr:rowOff>
    </xdr:from>
    <xdr:ext cx="883629" cy="384906"/>
    <xdr:sp macro="" textlink="">
      <xdr:nvSpPr>
        <xdr:cNvPr id="4" name="Rectangle 3"/>
        <xdr:cNvSpPr/>
      </xdr:nvSpPr>
      <xdr:spPr>
        <a:xfrm rot="18999112">
          <a:off x="3132042" y="9580501"/>
          <a:ext cx="883629" cy="384906"/>
        </a:xfrm>
        <a:prstGeom prst="rect">
          <a:avLst/>
        </a:prstGeom>
        <a:noFill/>
        <a:ln w="3175">
          <a:solidFill>
            <a:schemeClr val="bg1">
              <a:lumMod val="85000"/>
              <a:alpha val="11000"/>
            </a:schemeClr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l-GR" sz="1000" b="1" cap="none" spc="0">
              <a:ln w="12700">
                <a:solidFill>
                  <a:schemeClr val="tx2">
                    <a:satMod val="155000"/>
                    <a:alpha val="29000"/>
                  </a:schemeClr>
                </a:solidFill>
                <a:prstDash val="solid"/>
              </a:ln>
              <a:solidFill>
                <a:schemeClr val="tx1">
                  <a:alpha val="24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Σφραγίδα </a:t>
          </a:r>
        </a:p>
        <a:p>
          <a:pPr algn="ctr"/>
          <a:r>
            <a:rPr lang="el-GR" sz="1000" b="1" cap="none" spc="0">
              <a:ln w="12700">
                <a:solidFill>
                  <a:schemeClr val="tx2">
                    <a:satMod val="155000"/>
                    <a:alpha val="29000"/>
                  </a:schemeClr>
                </a:solidFill>
                <a:prstDash val="solid"/>
              </a:ln>
              <a:solidFill>
                <a:schemeClr val="tx1">
                  <a:alpha val="24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σχολείου</a:t>
          </a:r>
          <a:endParaRPr lang="en-US" sz="1000" b="1" cap="none" spc="0">
            <a:ln w="12700">
              <a:solidFill>
                <a:schemeClr val="tx2">
                  <a:satMod val="155000"/>
                  <a:alpha val="29000"/>
                </a:schemeClr>
              </a:solidFill>
              <a:prstDash val="solid"/>
            </a:ln>
            <a:solidFill>
              <a:schemeClr val="tx1">
                <a:alpha val="24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171450</xdr:rowOff>
    </xdr:from>
    <xdr:to>
      <xdr:col>11</xdr:col>
      <xdr:colOff>28575</xdr:colOff>
      <xdr:row>31</xdr:row>
      <xdr:rowOff>114300</xdr:rowOff>
    </xdr:to>
    <xdr:sp macro="" textlink="">
      <xdr:nvSpPr>
        <xdr:cNvPr id="2" name="Curved Up Arrow 1"/>
        <xdr:cNvSpPr/>
      </xdr:nvSpPr>
      <xdr:spPr>
        <a:xfrm>
          <a:off x="2314575" y="6353175"/>
          <a:ext cx="4819650" cy="32385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23</xdr:row>
      <xdr:rowOff>76200</xdr:rowOff>
    </xdr:from>
    <xdr:to>
      <xdr:col>10</xdr:col>
      <xdr:colOff>0</xdr:colOff>
      <xdr:row>24</xdr:row>
      <xdr:rowOff>76200</xdr:rowOff>
    </xdr:to>
    <xdr:sp macro="" textlink="">
      <xdr:nvSpPr>
        <xdr:cNvPr id="3" name="Curved Up Arrow 2"/>
        <xdr:cNvSpPr/>
      </xdr:nvSpPr>
      <xdr:spPr>
        <a:xfrm>
          <a:off x="9525" y="4752975"/>
          <a:ext cx="6486525" cy="1905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394318</xdr:colOff>
      <xdr:row>8</xdr:row>
      <xdr:rowOff>134470</xdr:rowOff>
    </xdr:from>
    <xdr:ext cx="3975320" cy="2910092"/>
    <xdr:sp macro="" textlink="">
      <xdr:nvSpPr>
        <xdr:cNvPr id="4" name="Rectangle 3"/>
        <xdr:cNvSpPr/>
      </xdr:nvSpPr>
      <xdr:spPr>
        <a:xfrm>
          <a:off x="7308347" y="2129117"/>
          <a:ext cx="3975320" cy="29100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l-GR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Το</a:t>
          </a:r>
          <a:r>
            <a:rPr lang="el-GR" sz="36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φύλλο αυτό </a:t>
          </a:r>
        </a:p>
        <a:p>
          <a:pPr algn="ctr"/>
          <a:r>
            <a:rPr lang="el-GR" sz="36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προστατεύεται </a:t>
          </a:r>
        </a:p>
        <a:p>
          <a:pPr algn="ctr"/>
          <a:r>
            <a:rPr lang="el-GR" sz="36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με κωδικό. </a:t>
          </a:r>
        </a:p>
        <a:p>
          <a:pPr algn="ctr"/>
          <a:r>
            <a:rPr lang="el-GR" sz="36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Είναι μόνο για </a:t>
          </a:r>
        </a:p>
        <a:p>
          <a:pPr algn="ctr"/>
          <a:r>
            <a:rPr lang="el-GR" sz="36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υπηρεσιακή χρήση.</a:t>
          </a:r>
          <a:endParaRPr lang="en-US" sz="36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581025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172325" y="247650"/>
          <a:ext cx="0" cy="2000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Ανάλυση Πλεονασμάτων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/Ελλειμμάτων</a:t>
          </a:r>
        </a:p>
      </xdr:txBody>
    </xdr:sp>
    <xdr:clientData/>
  </xdr:twoCellAnchor>
  <xdr:twoCellAnchor>
    <xdr:from>
      <xdr:col>24</xdr:col>
      <xdr:colOff>0</xdr:colOff>
      <xdr:row>2</xdr:row>
      <xdr:rowOff>9525</xdr:rowOff>
    </xdr:from>
    <xdr:to>
      <xdr:col>24</xdr:col>
      <xdr:colOff>0</xdr:colOff>
      <xdr:row>2</xdr:row>
      <xdr:rowOff>190500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7172325" y="257175"/>
          <a:ext cx="0" cy="18097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ΠΑΡΕΚΚΛΙΣΕΙΣ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504825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172325" y="247650"/>
          <a:ext cx="0" cy="2000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l-GR" sz="800" b="0" i="0" u="none" strike="noStrike" baseline="0">
              <a:solidFill>
                <a:srgbClr val="000000"/>
              </a:solidFill>
              <a:latin typeface="Arial Narrow"/>
            </a:rPr>
            <a:t>Ανάλυση </a:t>
          </a:r>
        </a:p>
        <a:p>
          <a:pPr algn="ctr" rtl="0">
            <a:defRPr sz="1000"/>
          </a:pPr>
          <a:r>
            <a:rPr lang="el-GR" sz="800" b="0" i="0" u="none" strike="noStrike" baseline="0">
              <a:solidFill>
                <a:srgbClr val="000000"/>
              </a:solidFill>
              <a:latin typeface="Arial Narrow"/>
            </a:rPr>
            <a:t>Πλεον./</a:t>
          </a: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E</a:t>
          </a:r>
          <a:r>
            <a:rPr lang="el-GR" sz="800" b="0" i="0" u="none" strike="noStrike" baseline="0">
              <a:solidFill>
                <a:srgbClr val="000000"/>
              </a:solidFill>
              <a:latin typeface="Arial Narrow"/>
            </a:rPr>
            <a:t>λλειμ.</a:t>
          </a:r>
        </a:p>
        <a:p>
          <a:pPr algn="ctr" rtl="0">
            <a:defRPr sz="1000"/>
          </a:pPr>
          <a:r>
            <a:rPr lang="el-GR" sz="800" b="0" i="0" u="none" strike="noStrike" baseline="0">
              <a:solidFill>
                <a:srgbClr val="000000"/>
              </a:solidFill>
              <a:latin typeface="Arial Narrow"/>
            </a:rPr>
            <a:t>ΔΙΔ.ΠΕΡ.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504825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7172325" y="247650"/>
          <a:ext cx="0" cy="2000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l-GR" sz="800" b="0" i="0" u="none" strike="noStrike" baseline="0">
              <a:solidFill>
                <a:srgbClr val="000000"/>
              </a:solidFill>
              <a:latin typeface="Arial Narrow"/>
            </a:rPr>
            <a:t>Ανάλυση Πλεον/Ελλειμ</a:t>
          </a:r>
        </a:p>
        <a:p>
          <a:pPr algn="ctr" rtl="0">
            <a:defRPr sz="1000"/>
          </a:pPr>
          <a:r>
            <a:rPr lang="el-GR" sz="800" b="0" i="0" u="none" strike="noStrike" baseline="0">
              <a:solidFill>
                <a:srgbClr val="000000"/>
              </a:solidFill>
              <a:latin typeface="Arial Narrow"/>
            </a:rPr>
            <a:t>ΑΤΟΜΑ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0</xdr:colOff>
      <xdr:row>2</xdr:row>
      <xdr:rowOff>219075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7172325" y="276225"/>
          <a:ext cx="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ΠΑΡΑΧΩΡΗΣΕΙΣ</a:t>
          </a:r>
        </a:p>
      </xdr:txBody>
    </xdr:sp>
    <xdr:clientData/>
  </xdr:twoCellAnchor>
  <xdr:twoCellAnchor>
    <xdr:from>
      <xdr:col>2</xdr:col>
      <xdr:colOff>47625</xdr:colOff>
      <xdr:row>73</xdr:row>
      <xdr:rowOff>0</xdr:rowOff>
    </xdr:from>
    <xdr:to>
      <xdr:col>2</xdr:col>
      <xdr:colOff>1381125</xdr:colOff>
      <xdr:row>73</xdr:row>
      <xdr:rowOff>0</xdr:rowOff>
    </xdr:to>
    <xdr:sp macro="" textlink="">
      <xdr:nvSpPr>
        <xdr:cNvPr id="15" name="Text Box 313"/>
        <xdr:cNvSpPr txBox="1">
          <a:spLocks noChangeArrowheads="1"/>
        </xdr:cNvSpPr>
      </xdr:nvSpPr>
      <xdr:spPr bwMode="auto">
        <a:xfrm>
          <a:off x="638175" y="884682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2</xdr:col>
      <xdr:colOff>47625</xdr:colOff>
      <xdr:row>73</xdr:row>
      <xdr:rowOff>0</xdr:rowOff>
    </xdr:from>
    <xdr:to>
      <xdr:col>2</xdr:col>
      <xdr:colOff>1381125</xdr:colOff>
      <xdr:row>73</xdr:row>
      <xdr:rowOff>0</xdr:rowOff>
    </xdr:to>
    <xdr:sp macro="" textlink="">
      <xdr:nvSpPr>
        <xdr:cNvPr id="16" name="Text Box 314"/>
        <xdr:cNvSpPr txBox="1">
          <a:spLocks noChangeArrowheads="1"/>
        </xdr:cNvSpPr>
      </xdr:nvSpPr>
      <xdr:spPr bwMode="auto">
        <a:xfrm>
          <a:off x="638175" y="884682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2</xdr:col>
      <xdr:colOff>47625</xdr:colOff>
      <xdr:row>73</xdr:row>
      <xdr:rowOff>0</xdr:rowOff>
    </xdr:from>
    <xdr:to>
      <xdr:col>2</xdr:col>
      <xdr:colOff>1381125</xdr:colOff>
      <xdr:row>73</xdr:row>
      <xdr:rowOff>0</xdr:rowOff>
    </xdr:to>
    <xdr:sp macro="" textlink="">
      <xdr:nvSpPr>
        <xdr:cNvPr id="17" name="Text Box 313"/>
        <xdr:cNvSpPr txBox="1">
          <a:spLocks noChangeArrowheads="1"/>
        </xdr:cNvSpPr>
      </xdr:nvSpPr>
      <xdr:spPr bwMode="auto">
        <a:xfrm>
          <a:off x="638175" y="884682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2</xdr:col>
      <xdr:colOff>47625</xdr:colOff>
      <xdr:row>73</xdr:row>
      <xdr:rowOff>0</xdr:rowOff>
    </xdr:from>
    <xdr:to>
      <xdr:col>2</xdr:col>
      <xdr:colOff>1381125</xdr:colOff>
      <xdr:row>73</xdr:row>
      <xdr:rowOff>0</xdr:rowOff>
    </xdr:to>
    <xdr:sp macro="" textlink="">
      <xdr:nvSpPr>
        <xdr:cNvPr id="18" name="Text Box 314"/>
        <xdr:cNvSpPr txBox="1">
          <a:spLocks noChangeArrowheads="1"/>
        </xdr:cNvSpPr>
      </xdr:nvSpPr>
      <xdr:spPr bwMode="auto">
        <a:xfrm>
          <a:off x="638175" y="884682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35</xdr:col>
      <xdr:colOff>47625</xdr:colOff>
      <xdr:row>73</xdr:row>
      <xdr:rowOff>0</xdr:rowOff>
    </xdr:from>
    <xdr:to>
      <xdr:col>35</xdr:col>
      <xdr:colOff>1381125</xdr:colOff>
      <xdr:row>73</xdr:row>
      <xdr:rowOff>0</xdr:rowOff>
    </xdr:to>
    <xdr:sp macro="" textlink="">
      <xdr:nvSpPr>
        <xdr:cNvPr id="27" name="Text Box 313"/>
        <xdr:cNvSpPr txBox="1">
          <a:spLocks noChangeArrowheads="1"/>
        </xdr:cNvSpPr>
      </xdr:nvSpPr>
      <xdr:spPr bwMode="auto">
        <a:xfrm>
          <a:off x="21574125" y="884682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35</xdr:col>
      <xdr:colOff>47625</xdr:colOff>
      <xdr:row>73</xdr:row>
      <xdr:rowOff>0</xdr:rowOff>
    </xdr:from>
    <xdr:to>
      <xdr:col>35</xdr:col>
      <xdr:colOff>1381125</xdr:colOff>
      <xdr:row>73</xdr:row>
      <xdr:rowOff>0</xdr:rowOff>
    </xdr:to>
    <xdr:sp macro="" textlink="">
      <xdr:nvSpPr>
        <xdr:cNvPr id="28" name="Text Box 314"/>
        <xdr:cNvSpPr txBox="1">
          <a:spLocks noChangeArrowheads="1"/>
        </xdr:cNvSpPr>
      </xdr:nvSpPr>
      <xdr:spPr bwMode="auto">
        <a:xfrm>
          <a:off x="21574125" y="884682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35</xdr:col>
      <xdr:colOff>47625</xdr:colOff>
      <xdr:row>73</xdr:row>
      <xdr:rowOff>0</xdr:rowOff>
    </xdr:from>
    <xdr:to>
      <xdr:col>35</xdr:col>
      <xdr:colOff>1381125</xdr:colOff>
      <xdr:row>73</xdr:row>
      <xdr:rowOff>0</xdr:rowOff>
    </xdr:to>
    <xdr:sp macro="" textlink="">
      <xdr:nvSpPr>
        <xdr:cNvPr id="29" name="Text Box 313"/>
        <xdr:cNvSpPr txBox="1">
          <a:spLocks noChangeArrowheads="1"/>
        </xdr:cNvSpPr>
      </xdr:nvSpPr>
      <xdr:spPr bwMode="auto">
        <a:xfrm>
          <a:off x="21574125" y="884682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35</xdr:col>
      <xdr:colOff>47625</xdr:colOff>
      <xdr:row>73</xdr:row>
      <xdr:rowOff>0</xdr:rowOff>
    </xdr:from>
    <xdr:to>
      <xdr:col>35</xdr:col>
      <xdr:colOff>1381125</xdr:colOff>
      <xdr:row>73</xdr:row>
      <xdr:rowOff>0</xdr:rowOff>
    </xdr:to>
    <xdr:sp macro="" textlink="">
      <xdr:nvSpPr>
        <xdr:cNvPr id="30" name="Text Box 314"/>
        <xdr:cNvSpPr txBox="1">
          <a:spLocks noChangeArrowheads="1"/>
        </xdr:cNvSpPr>
      </xdr:nvSpPr>
      <xdr:spPr bwMode="auto">
        <a:xfrm>
          <a:off x="21574125" y="884682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ΣΧΟΛΕΙΑ ΥΠΑΙΘΡΟΥ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ΛΑΡΝΑΚΑ</a:t>
          </a:r>
        </a:p>
      </xdr:txBody>
    </xdr:sp>
    <xdr:clientData/>
  </xdr:twoCellAnchor>
  <xdr:oneCellAnchor>
    <xdr:from>
      <xdr:col>51</xdr:col>
      <xdr:colOff>113585</xdr:colOff>
      <xdr:row>0</xdr:row>
      <xdr:rowOff>188410</xdr:rowOff>
    </xdr:from>
    <xdr:ext cx="8192948" cy="655885"/>
    <xdr:sp macro="" textlink="">
      <xdr:nvSpPr>
        <xdr:cNvPr id="7" name="Rectangle 6"/>
        <xdr:cNvSpPr/>
      </xdr:nvSpPr>
      <xdr:spPr>
        <a:xfrm>
          <a:off x="113585" y="188410"/>
          <a:ext cx="819294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l-GR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Το</a:t>
          </a:r>
          <a:r>
            <a:rPr lang="el-GR" sz="36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φύλλο αυτό προστατεύεται με κωδικό</a:t>
          </a:r>
          <a:endParaRPr lang="en-US" sz="36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piresia_kataskinoseon@schools.ac.c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maria81@hotmail.com" TargetMode="External"/><Relationship Id="rId2" Type="http://schemas.openxmlformats.org/officeDocument/2006/relationships/hyperlink" Target="mailto:gjs@grammarschool.ac.cy" TargetMode="External"/><Relationship Id="rId1" Type="http://schemas.openxmlformats.org/officeDocument/2006/relationships/hyperlink" Target="mailto:ypiresia_kataskinoseon@schools.ac.cy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E87"/>
  <sheetViews>
    <sheetView tabSelected="1" topLeftCell="A4" zoomScaleNormal="100" workbookViewId="0">
      <selection activeCell="D51" sqref="D51:F51"/>
    </sheetView>
  </sheetViews>
  <sheetFormatPr defaultRowHeight="15" x14ac:dyDescent="0.25"/>
  <cols>
    <col min="1" max="2" width="9.140625" style="62"/>
    <col min="3" max="3" width="23" style="62" customWidth="1"/>
    <col min="4" max="4" width="30.5703125" style="62" customWidth="1"/>
    <col min="5" max="6" width="8.7109375" style="62" customWidth="1"/>
    <col min="7" max="7" width="2.140625" style="87" customWidth="1"/>
    <col min="8" max="8" width="6.85546875" style="85" customWidth="1"/>
    <col min="9" max="11" width="9.140625" style="85"/>
    <col min="12" max="19" width="9.140625" style="73"/>
    <col min="20" max="31" width="9.140625" style="51"/>
    <col min="32" max="16384" width="9.140625" style="66"/>
  </cols>
  <sheetData>
    <row r="1" spans="1:31" ht="17.25" customHeight="1" thickBot="1" x14ac:dyDescent="0.3">
      <c r="A1" s="174" t="s">
        <v>0</v>
      </c>
      <c r="B1" s="174"/>
      <c r="C1" s="174"/>
      <c r="D1" s="51"/>
      <c r="E1" s="51"/>
      <c r="F1" s="61" t="s">
        <v>944</v>
      </c>
      <c r="H1" s="77"/>
      <c r="I1" s="77"/>
      <c r="J1" s="77"/>
      <c r="K1" s="77"/>
      <c r="L1" s="72"/>
      <c r="M1" s="72"/>
      <c r="N1" s="72"/>
      <c r="O1" s="72"/>
      <c r="P1" s="72"/>
    </row>
    <row r="2" spans="1:31" x14ac:dyDescent="0.25">
      <c r="A2" s="174"/>
      <c r="B2" s="174"/>
      <c r="C2" s="174"/>
      <c r="D2" s="51"/>
      <c r="E2" s="51"/>
      <c r="F2" s="51"/>
      <c r="H2" s="77"/>
      <c r="I2" s="77"/>
      <c r="J2" s="77"/>
      <c r="K2" s="77"/>
      <c r="L2" s="72"/>
      <c r="M2" s="72"/>
      <c r="N2" s="72"/>
      <c r="O2" s="72"/>
      <c r="P2" s="72"/>
    </row>
    <row r="3" spans="1:31" x14ac:dyDescent="0.25">
      <c r="A3" s="174"/>
      <c r="B3" s="174"/>
      <c r="C3" s="174"/>
      <c r="D3" s="51"/>
      <c r="E3" s="51"/>
      <c r="F3" s="51"/>
      <c r="H3" s="77"/>
      <c r="I3" s="77"/>
      <c r="J3" s="77"/>
      <c r="K3" s="77"/>
      <c r="L3" s="72"/>
      <c r="M3" s="72"/>
      <c r="N3" s="72"/>
      <c r="O3" s="72"/>
      <c r="P3" s="72"/>
    </row>
    <row r="4" spans="1:31" ht="13.5" customHeight="1" x14ac:dyDescent="0.25">
      <c r="A4" s="69" t="s">
        <v>949</v>
      </c>
      <c r="B4" s="69"/>
      <c r="C4" s="69"/>
      <c r="D4" s="65"/>
      <c r="E4" s="51"/>
      <c r="F4" s="91" t="s">
        <v>947</v>
      </c>
      <c r="H4" s="77"/>
      <c r="I4" s="77"/>
      <c r="J4" s="77"/>
      <c r="K4" s="77"/>
      <c r="L4" s="72"/>
      <c r="M4" s="72"/>
      <c r="N4" s="72"/>
      <c r="O4" s="72"/>
      <c r="P4" s="72"/>
    </row>
    <row r="5" spans="1:31" s="67" customFormat="1" ht="15" customHeight="1" x14ac:dyDescent="0.2">
      <c r="A5" s="64" t="s">
        <v>948</v>
      </c>
      <c r="B5" s="64"/>
      <c r="C5" s="64"/>
      <c r="D5" s="65"/>
      <c r="E5" s="65"/>
      <c r="F5" s="91" t="s">
        <v>946</v>
      </c>
      <c r="G5" s="123"/>
      <c r="H5" s="79"/>
      <c r="I5" s="79"/>
      <c r="J5" s="78"/>
      <c r="K5" s="78"/>
      <c r="L5" s="74"/>
      <c r="M5" s="74"/>
      <c r="N5" s="74"/>
      <c r="O5" s="74"/>
      <c r="P5" s="74"/>
      <c r="Q5" s="75"/>
      <c r="R5" s="75"/>
      <c r="S5" s="7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1" s="67" customFormat="1" ht="12.75" x14ac:dyDescent="0.2">
      <c r="A6" s="64" t="s">
        <v>1</v>
      </c>
      <c r="B6" s="64"/>
      <c r="C6" s="64"/>
      <c r="D6" s="175" t="s">
        <v>945</v>
      </c>
      <c r="E6" s="175"/>
      <c r="F6" s="175"/>
      <c r="G6" s="123"/>
      <c r="H6" s="79"/>
      <c r="I6" s="79"/>
      <c r="J6" s="78"/>
      <c r="K6" s="78"/>
      <c r="L6" s="74"/>
      <c r="M6" s="74"/>
      <c r="N6" s="74"/>
      <c r="O6" s="74"/>
      <c r="P6" s="74"/>
      <c r="Q6" s="75"/>
      <c r="R6" s="75"/>
      <c r="S6" s="75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1" s="67" customFormat="1" ht="10.5" customHeight="1" x14ac:dyDescent="0.2">
      <c r="A7" s="68"/>
      <c r="B7" s="68"/>
      <c r="C7" s="68"/>
      <c r="D7" s="68"/>
      <c r="E7" s="68"/>
      <c r="F7" s="68"/>
      <c r="G7" s="123"/>
      <c r="H7" s="78"/>
      <c r="I7" s="78"/>
      <c r="J7" s="78"/>
      <c r="K7" s="78"/>
      <c r="L7" s="74"/>
      <c r="M7" s="74"/>
      <c r="N7" s="74"/>
      <c r="O7" s="74"/>
      <c r="P7" s="74"/>
      <c r="Q7" s="75"/>
      <c r="R7" s="75"/>
      <c r="S7" s="75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1" ht="12" customHeight="1" x14ac:dyDescent="0.25">
      <c r="A8" s="52" t="s">
        <v>6</v>
      </c>
      <c r="B8" s="176" t="s">
        <v>932</v>
      </c>
      <c r="C8" s="176"/>
      <c r="D8" s="51"/>
      <c r="E8" s="51"/>
      <c r="F8" s="51"/>
      <c r="I8" s="77"/>
      <c r="J8" s="77"/>
      <c r="K8" s="77"/>
      <c r="L8" s="72"/>
      <c r="M8" s="72"/>
      <c r="N8" s="72"/>
      <c r="O8" s="72"/>
      <c r="P8" s="72"/>
    </row>
    <row r="9" spans="1:31" ht="12" customHeight="1" x14ac:dyDescent="0.25">
      <c r="A9" s="52" t="s">
        <v>4</v>
      </c>
      <c r="B9" s="176" t="s">
        <v>2</v>
      </c>
      <c r="C9" s="176"/>
      <c r="D9" s="51"/>
      <c r="E9" s="51"/>
      <c r="F9" s="51"/>
      <c r="H9" s="77"/>
      <c r="I9" s="78"/>
      <c r="J9" s="77"/>
      <c r="K9" s="77"/>
      <c r="L9" s="72"/>
      <c r="M9" s="72"/>
      <c r="N9" s="72"/>
      <c r="O9" s="72"/>
      <c r="P9" s="72"/>
    </row>
    <row r="10" spans="1:31" ht="12" customHeight="1" x14ac:dyDescent="0.25">
      <c r="A10" s="52" t="s">
        <v>5</v>
      </c>
      <c r="B10" s="176" t="s">
        <v>3</v>
      </c>
      <c r="C10" s="176"/>
      <c r="D10" s="51"/>
      <c r="E10" s="51"/>
      <c r="F10" s="51"/>
      <c r="H10" s="77"/>
      <c r="I10" s="77"/>
      <c r="J10" s="77"/>
      <c r="K10" s="77"/>
      <c r="L10" s="72"/>
      <c r="M10" s="72"/>
      <c r="N10" s="72"/>
      <c r="O10" s="72"/>
      <c r="P10" s="72"/>
    </row>
    <row r="11" spans="1:31" ht="12.75" customHeight="1" x14ac:dyDescent="0.25">
      <c r="A11" s="52" t="s">
        <v>7</v>
      </c>
      <c r="B11" s="173" t="s">
        <v>8</v>
      </c>
      <c r="C11" s="173"/>
      <c r="D11" s="173"/>
      <c r="E11" s="173"/>
      <c r="F11" s="51"/>
      <c r="H11" s="77"/>
      <c r="I11" s="77"/>
      <c r="J11" s="77"/>
      <c r="K11" s="77"/>
      <c r="L11" s="72"/>
      <c r="M11" s="72"/>
      <c r="N11" s="72"/>
      <c r="O11" s="72"/>
      <c r="P11" s="72"/>
    </row>
    <row r="12" spans="1:31" ht="8.25" customHeight="1" x14ac:dyDescent="0.25">
      <c r="A12" s="52"/>
      <c r="B12" s="51"/>
      <c r="C12" s="51"/>
      <c r="D12" s="51"/>
      <c r="E12" s="51"/>
      <c r="F12" s="51"/>
      <c r="H12" s="77"/>
      <c r="I12" s="80"/>
      <c r="J12" s="77"/>
      <c r="K12" s="77"/>
      <c r="L12" s="72"/>
      <c r="M12" s="72"/>
      <c r="N12" s="72"/>
      <c r="O12" s="72"/>
      <c r="P12" s="72"/>
    </row>
    <row r="13" spans="1:31" ht="13.5" customHeight="1" x14ac:dyDescent="0.25">
      <c r="A13" s="178" t="s">
        <v>931</v>
      </c>
      <c r="B13" s="178"/>
      <c r="C13" s="178"/>
      <c r="D13" s="178"/>
      <c r="E13" s="178"/>
      <c r="F13" s="178"/>
      <c r="G13" s="124"/>
      <c r="H13" s="81"/>
      <c r="I13" s="81"/>
      <c r="J13" s="77"/>
      <c r="K13" s="77"/>
      <c r="L13" s="72"/>
      <c r="M13" s="72"/>
      <c r="N13" s="72"/>
      <c r="O13" s="72"/>
      <c r="P13" s="72"/>
    </row>
    <row r="14" spans="1:31" ht="12.75" customHeight="1" x14ac:dyDescent="0.25">
      <c r="A14" s="178" t="s">
        <v>933</v>
      </c>
      <c r="B14" s="178"/>
      <c r="C14" s="178"/>
      <c r="D14" s="178"/>
      <c r="E14" s="178"/>
      <c r="F14" s="178"/>
      <c r="G14" s="124"/>
      <c r="H14" s="81"/>
      <c r="I14" s="81"/>
      <c r="J14" s="77"/>
      <c r="K14" s="77"/>
      <c r="L14" s="72"/>
      <c r="M14" s="72"/>
      <c r="N14" s="72"/>
      <c r="O14" s="72"/>
      <c r="P14" s="72"/>
    </row>
    <row r="15" spans="1:31" ht="6" customHeight="1" x14ac:dyDescent="0.25">
      <c r="A15" s="53"/>
      <c r="B15" s="54"/>
      <c r="C15" s="54"/>
      <c r="D15" s="54"/>
      <c r="E15" s="54"/>
      <c r="F15" s="54"/>
      <c r="H15" s="77"/>
      <c r="I15" s="77"/>
      <c r="J15" s="77"/>
      <c r="K15" s="77"/>
      <c r="L15" s="72"/>
      <c r="M15" s="72"/>
      <c r="N15" s="72"/>
      <c r="O15" s="72"/>
      <c r="P15" s="72"/>
    </row>
    <row r="16" spans="1:31" ht="13.5" customHeight="1" x14ac:dyDescent="0.25">
      <c r="A16" s="179" t="s">
        <v>9</v>
      </c>
      <c r="B16" s="179"/>
      <c r="C16" s="180"/>
      <c r="D16" s="180"/>
      <c r="E16" s="180"/>
      <c r="F16" s="180"/>
      <c r="G16" s="125"/>
      <c r="H16" s="82"/>
      <c r="I16" s="82"/>
      <c r="J16" s="77"/>
      <c r="K16" s="77"/>
      <c r="L16" s="72"/>
      <c r="M16" s="72"/>
      <c r="N16" s="72"/>
      <c r="O16" s="72"/>
      <c r="P16" s="72"/>
    </row>
    <row r="17" spans="1:16" ht="12.75" customHeight="1" x14ac:dyDescent="0.25">
      <c r="A17" s="179" t="s">
        <v>938</v>
      </c>
      <c r="B17" s="179"/>
      <c r="C17" s="111"/>
      <c r="D17" s="63" t="str">
        <f>IF(C17="","",IF(C17=VLOOKUP($C$16,stoixeia!$C$5:$AS$313,10,FALSE),"","Η ΔΔΕ έχει καταχωρημένο για μαθητές της Ε΄ τάξης τον αριθμό:"))</f>
        <v/>
      </c>
      <c r="E17" s="55"/>
      <c r="F17" s="57" t="str">
        <f>IF(C17="","",IF(C17=VLOOKUP($C$16,stoixeia!$C$5:$AS$313,10,FALSE),"",VLOOKUP($C$16,stoixeia!$C$5:$AS$313,10,FALSE)))</f>
        <v/>
      </c>
      <c r="G17" s="126"/>
      <c r="H17" s="77"/>
      <c r="I17" s="77"/>
      <c r="J17" s="77"/>
      <c r="K17" s="77"/>
      <c r="L17" s="72"/>
      <c r="M17" s="72"/>
      <c r="N17" s="72"/>
      <c r="O17" s="72"/>
      <c r="P17" s="72"/>
    </row>
    <row r="18" spans="1:16" ht="12.75" customHeight="1" x14ac:dyDescent="0.25">
      <c r="A18" s="179" t="s">
        <v>857</v>
      </c>
      <c r="B18" s="179"/>
      <c r="C18" s="181" t="str">
        <f>IF(C16="","",VLOOKUP($C$16,stoixeia!$C$5:$AS$313,38,FALSE))</f>
        <v/>
      </c>
      <c r="D18" s="181"/>
      <c r="E18" s="181"/>
      <c r="F18" s="181"/>
      <c r="H18" s="77"/>
      <c r="I18" s="77"/>
      <c r="J18" s="77"/>
      <c r="K18" s="77"/>
      <c r="L18" s="72"/>
      <c r="M18" s="72"/>
      <c r="N18" s="72"/>
      <c r="O18" s="72"/>
      <c r="P18" s="72"/>
    </row>
    <row r="19" spans="1:16" ht="12.75" customHeight="1" x14ac:dyDescent="0.25">
      <c r="A19" s="179" t="s">
        <v>858</v>
      </c>
      <c r="B19" s="179"/>
      <c r="C19" s="182" t="str">
        <f>IF(C16="","",VLOOKUP($C$16,stoixeia!$C$5:$AS$313,39,FALSE))</f>
        <v/>
      </c>
      <c r="D19" s="182"/>
      <c r="E19" s="182"/>
      <c r="F19" s="182"/>
      <c r="H19" s="77"/>
      <c r="I19" s="77"/>
      <c r="J19" s="77"/>
      <c r="K19" s="77"/>
      <c r="L19" s="72"/>
      <c r="M19" s="72"/>
      <c r="N19" s="72"/>
      <c r="O19" s="72"/>
      <c r="P19" s="72"/>
    </row>
    <row r="20" spans="1:16" ht="12.75" customHeight="1" x14ac:dyDescent="0.25">
      <c r="A20" s="179" t="s">
        <v>853</v>
      </c>
      <c r="B20" s="179"/>
      <c r="C20" s="110" t="str">
        <f>IF(C16="","",VLOOKUP($C$16,stoixeia!$C$5:$AS$313,5,FALSE))</f>
        <v/>
      </c>
      <c r="D20" s="51"/>
      <c r="E20" s="70" t="s">
        <v>854</v>
      </c>
      <c r="F20" s="158" t="str">
        <f>IF(C16="","",VLOOKUP($C$16,stoixeia!$C$5:$AS$313,40,FALSE))</f>
        <v/>
      </c>
      <c r="H20" s="77"/>
      <c r="I20" s="77"/>
      <c r="J20" s="77"/>
      <c r="K20" s="77"/>
      <c r="L20" s="72"/>
      <c r="M20" s="72"/>
      <c r="N20" s="72"/>
      <c r="O20" s="72"/>
      <c r="P20" s="72"/>
    </row>
    <row r="21" spans="1:16" ht="12.75" customHeight="1" x14ac:dyDescent="0.25">
      <c r="A21" s="179" t="s">
        <v>856</v>
      </c>
      <c r="B21" s="179"/>
      <c r="C21" s="182" t="str">
        <f>IF(C16="","",VLOOKUP($C$16,stoixeia!$C$5:$AS$313,43,FALSE))</f>
        <v/>
      </c>
      <c r="D21" s="182"/>
      <c r="E21" s="70" t="s">
        <v>855</v>
      </c>
      <c r="F21" s="159" t="str">
        <f>IF(C16="","",VLOOKUP($C$16,stoixeia!$C$5:$AS$313,41,FALSE))</f>
        <v/>
      </c>
      <c r="G21" s="127"/>
      <c r="H21" s="77"/>
      <c r="I21" s="77"/>
      <c r="J21" s="77"/>
      <c r="K21" s="77"/>
      <c r="L21" s="72"/>
      <c r="M21" s="72"/>
      <c r="N21" s="72"/>
      <c r="O21" s="72"/>
      <c r="P21" s="72"/>
    </row>
    <row r="22" spans="1:16" ht="5.25" customHeight="1" x14ac:dyDescent="0.25">
      <c r="A22" s="54"/>
      <c r="B22" s="54"/>
      <c r="C22" s="54"/>
      <c r="D22" s="54"/>
      <c r="E22" s="54"/>
      <c r="F22" s="54"/>
      <c r="H22" s="77"/>
      <c r="I22" s="77"/>
      <c r="J22" s="77"/>
      <c r="K22" s="77"/>
      <c r="L22" s="72"/>
      <c r="M22" s="72"/>
      <c r="N22" s="72"/>
      <c r="O22" s="72"/>
      <c r="P22" s="72"/>
    </row>
    <row r="23" spans="1:16" ht="40.5" customHeight="1" thickBot="1" x14ac:dyDescent="0.3">
      <c r="A23" s="177" t="s">
        <v>956</v>
      </c>
      <c r="B23" s="177"/>
      <c r="C23" s="177"/>
      <c r="D23" s="177"/>
      <c r="E23" s="177"/>
      <c r="F23" s="177"/>
      <c r="G23" s="128"/>
      <c r="H23" s="83"/>
      <c r="I23" s="83"/>
      <c r="J23" s="77"/>
      <c r="K23" s="77"/>
      <c r="L23" s="72"/>
      <c r="M23" s="72"/>
      <c r="N23" s="72"/>
      <c r="O23" s="72"/>
      <c r="P23" s="72"/>
    </row>
    <row r="24" spans="1:16" ht="25.5" customHeight="1" thickBot="1" x14ac:dyDescent="0.3">
      <c r="A24" s="114" t="s">
        <v>934</v>
      </c>
      <c r="B24" s="114" t="s">
        <v>935</v>
      </c>
      <c r="C24" s="114" t="s">
        <v>951</v>
      </c>
      <c r="D24" s="114" t="s">
        <v>952</v>
      </c>
      <c r="E24" s="188" t="s">
        <v>936</v>
      </c>
      <c r="F24" s="189"/>
      <c r="H24" s="77"/>
      <c r="I24" s="77"/>
      <c r="J24" s="77"/>
      <c r="K24" s="77"/>
      <c r="L24" s="72"/>
      <c r="M24" s="72"/>
      <c r="N24" s="72"/>
      <c r="O24" s="72"/>
      <c r="P24" s="72"/>
    </row>
    <row r="25" spans="1:16" ht="14.25" customHeight="1" x14ac:dyDescent="0.25">
      <c r="A25" s="150">
        <v>1</v>
      </c>
      <c r="B25" s="151"/>
      <c r="C25" s="152"/>
      <c r="D25" s="152"/>
      <c r="E25" s="152"/>
      <c r="F25" s="152"/>
      <c r="G25" s="87">
        <v>1</v>
      </c>
      <c r="H25" s="77"/>
      <c r="I25" s="77"/>
      <c r="J25" s="77"/>
      <c r="K25" s="77"/>
      <c r="L25" s="72"/>
      <c r="M25" s="72"/>
      <c r="N25" s="72"/>
      <c r="O25" s="72"/>
      <c r="P25" s="72"/>
    </row>
    <row r="26" spans="1:16" ht="14.25" customHeight="1" x14ac:dyDescent="0.25">
      <c r="A26" s="153" t="str">
        <f>IF(B26&lt;&gt;"",2,"")</f>
        <v/>
      </c>
      <c r="B26" s="154"/>
      <c r="C26" s="155"/>
      <c r="D26" s="155"/>
      <c r="E26" s="155"/>
      <c r="F26" s="155"/>
      <c r="G26" s="87">
        <v>1</v>
      </c>
      <c r="H26" s="77"/>
      <c r="I26" s="77"/>
      <c r="J26" s="77"/>
      <c r="K26" s="77"/>
      <c r="L26" s="72"/>
      <c r="M26" s="72"/>
      <c r="N26" s="72"/>
      <c r="O26" s="72"/>
      <c r="P26" s="72"/>
    </row>
    <row r="27" spans="1:16" ht="14.25" customHeight="1" x14ac:dyDescent="0.25">
      <c r="A27" s="153" t="str">
        <f>IF(B27&lt;&gt;"",3,"")</f>
        <v/>
      </c>
      <c r="B27" s="154"/>
      <c r="C27" s="155"/>
      <c r="D27" s="155"/>
      <c r="E27" s="155"/>
      <c r="F27" s="155"/>
      <c r="G27" s="87">
        <v>1</v>
      </c>
      <c r="H27" s="77"/>
      <c r="I27" s="77"/>
      <c r="J27" s="77"/>
      <c r="K27" s="77"/>
      <c r="L27" s="72"/>
      <c r="M27" s="72"/>
      <c r="N27" s="72"/>
      <c r="O27" s="72"/>
      <c r="P27" s="72"/>
    </row>
    <row r="28" spans="1:16" ht="14.25" customHeight="1" x14ac:dyDescent="0.25">
      <c r="A28" s="153" t="str">
        <f>IF(B28&lt;&gt;"",4,"")</f>
        <v/>
      </c>
      <c r="B28" s="154"/>
      <c r="C28" s="155"/>
      <c r="D28" s="155"/>
      <c r="E28" s="155"/>
      <c r="F28" s="155"/>
      <c r="G28" s="87">
        <v>1</v>
      </c>
      <c r="H28" s="77"/>
      <c r="I28" s="77"/>
      <c r="J28" s="77"/>
      <c r="K28" s="77"/>
      <c r="L28" s="72"/>
      <c r="M28" s="72"/>
      <c r="N28" s="72"/>
      <c r="O28" s="72"/>
      <c r="P28" s="72"/>
    </row>
    <row r="29" spans="1:16" ht="14.25" customHeight="1" x14ac:dyDescent="0.25">
      <c r="A29" s="153" t="str">
        <f>IF(B29&lt;&gt;"",5,"")</f>
        <v/>
      </c>
      <c r="B29" s="154"/>
      <c r="C29" s="155"/>
      <c r="D29" s="155"/>
      <c r="E29" s="155"/>
      <c r="F29" s="155"/>
      <c r="G29" s="87">
        <v>1</v>
      </c>
      <c r="H29" s="77"/>
      <c r="I29" s="77"/>
      <c r="J29" s="77"/>
      <c r="K29" s="77"/>
      <c r="L29" s="72"/>
      <c r="M29" s="72"/>
      <c r="N29" s="72"/>
      <c r="O29" s="72"/>
      <c r="P29" s="72"/>
    </row>
    <row r="30" spans="1:16" ht="14.25" customHeight="1" x14ac:dyDescent="0.25">
      <c r="A30" s="147" t="str">
        <f>IF(B30&lt;&gt;"",6,"")</f>
        <v/>
      </c>
      <c r="B30" s="156"/>
      <c r="C30" s="157"/>
      <c r="D30" s="157"/>
      <c r="E30" s="157"/>
      <c r="F30" s="157"/>
      <c r="G30" s="87">
        <v>1</v>
      </c>
      <c r="H30" s="77"/>
      <c r="I30" s="77"/>
      <c r="J30" s="77"/>
      <c r="K30" s="77"/>
      <c r="L30" s="72"/>
      <c r="M30" s="72"/>
      <c r="N30" s="72"/>
      <c r="O30" s="72"/>
      <c r="P30" s="72"/>
    </row>
    <row r="31" spans="1:16" ht="14.25" customHeight="1" x14ac:dyDescent="0.25">
      <c r="A31" s="147" t="str">
        <f>IF(B31&lt;&gt;"",7,"")</f>
        <v/>
      </c>
      <c r="B31" s="156"/>
      <c r="C31" s="157"/>
      <c r="D31" s="157"/>
      <c r="E31" s="157"/>
      <c r="F31" s="157"/>
      <c r="G31" s="87">
        <v>1</v>
      </c>
      <c r="H31" s="77"/>
      <c r="I31" s="77"/>
      <c r="J31" s="77"/>
      <c r="K31" s="77"/>
      <c r="L31" s="72"/>
      <c r="M31" s="72"/>
      <c r="N31" s="72"/>
      <c r="O31" s="72"/>
      <c r="P31" s="72"/>
    </row>
    <row r="32" spans="1:16" ht="14.25" customHeight="1" x14ac:dyDescent="0.25">
      <c r="A32" s="147" t="str">
        <f>IF(B32&lt;&gt;"",8,"")</f>
        <v/>
      </c>
      <c r="B32" s="156"/>
      <c r="C32" s="157"/>
      <c r="D32" s="157"/>
      <c r="E32" s="157"/>
      <c r="F32" s="157"/>
      <c r="G32" s="87">
        <v>1</v>
      </c>
      <c r="H32" s="77"/>
      <c r="I32" s="77"/>
      <c r="J32" s="77"/>
      <c r="K32" s="77"/>
      <c r="L32" s="72"/>
      <c r="M32" s="72"/>
      <c r="N32" s="72"/>
      <c r="O32" s="72"/>
      <c r="P32" s="72"/>
    </row>
    <row r="33" spans="1:19" ht="14.25" customHeight="1" x14ac:dyDescent="0.25">
      <c r="A33" s="147" t="str">
        <f>IF(B33&lt;&gt;"",9,"")</f>
        <v/>
      </c>
      <c r="B33" s="156"/>
      <c r="C33" s="157"/>
      <c r="D33" s="157"/>
      <c r="E33" s="157"/>
      <c r="F33" s="157"/>
      <c r="G33" s="87">
        <v>1</v>
      </c>
      <c r="H33" s="77"/>
      <c r="I33" s="77"/>
      <c r="J33" s="77"/>
      <c r="K33" s="77"/>
      <c r="L33" s="72"/>
      <c r="M33" s="72"/>
      <c r="N33" s="72"/>
      <c r="O33" s="72"/>
      <c r="P33" s="72"/>
    </row>
    <row r="34" spans="1:19" ht="14.25" customHeight="1" x14ac:dyDescent="0.25">
      <c r="A34" s="147" t="str">
        <f>IF(B34&lt;&gt;"",10,"")</f>
        <v/>
      </c>
      <c r="B34" s="156"/>
      <c r="C34" s="157"/>
      <c r="D34" s="157"/>
      <c r="E34" s="157"/>
      <c r="F34" s="157"/>
      <c r="G34" s="87">
        <v>1</v>
      </c>
      <c r="H34" s="77"/>
      <c r="I34" s="77"/>
      <c r="J34" s="77"/>
      <c r="K34" s="77"/>
      <c r="L34" s="72"/>
      <c r="M34" s="72"/>
      <c r="N34" s="72"/>
      <c r="O34" s="72"/>
      <c r="P34" s="72"/>
    </row>
    <row r="35" spans="1:19" ht="14.25" customHeight="1" x14ac:dyDescent="0.25">
      <c r="A35" s="147" t="str">
        <f>IF(B35&lt;&gt;"",11,"")</f>
        <v/>
      </c>
      <c r="B35" s="156"/>
      <c r="C35" s="157"/>
      <c r="D35" s="157"/>
      <c r="E35" s="157"/>
      <c r="F35" s="157"/>
      <c r="G35" s="87">
        <v>1</v>
      </c>
      <c r="H35" s="77"/>
      <c r="I35" s="77"/>
      <c r="J35" s="77"/>
      <c r="K35" s="77"/>
      <c r="L35" s="72"/>
      <c r="M35" s="72"/>
      <c r="N35" s="72"/>
      <c r="O35" s="72"/>
      <c r="P35" s="72"/>
    </row>
    <row r="36" spans="1:19" ht="14.25" customHeight="1" x14ac:dyDescent="0.25">
      <c r="A36" s="147" t="str">
        <f>IF(B36&lt;&gt;"",12,"")</f>
        <v/>
      </c>
      <c r="B36" s="156"/>
      <c r="C36" s="157"/>
      <c r="D36" s="157"/>
      <c r="E36" s="157"/>
      <c r="F36" s="157"/>
      <c r="G36" s="87">
        <v>1</v>
      </c>
      <c r="H36" s="77"/>
      <c r="I36" s="77"/>
      <c r="J36" s="77"/>
      <c r="K36" s="77"/>
      <c r="L36" s="72"/>
      <c r="M36" s="72"/>
      <c r="N36" s="72"/>
      <c r="O36" s="72"/>
      <c r="P36" s="72"/>
    </row>
    <row r="37" spans="1:19" ht="14.25" customHeight="1" x14ac:dyDescent="0.25">
      <c r="A37" s="147" t="str">
        <f>IF(B37&lt;&gt;"",13,"")</f>
        <v/>
      </c>
      <c r="B37" s="156"/>
      <c r="C37" s="157"/>
      <c r="D37" s="157"/>
      <c r="E37" s="157"/>
      <c r="F37" s="157"/>
      <c r="G37" s="87">
        <v>1</v>
      </c>
      <c r="H37" s="77"/>
      <c r="I37" s="77"/>
      <c r="J37" s="77"/>
      <c r="K37" s="77"/>
      <c r="L37" s="72"/>
      <c r="M37" s="72"/>
      <c r="N37" s="72"/>
      <c r="O37" s="72"/>
      <c r="P37" s="72"/>
    </row>
    <row r="38" spans="1:19" ht="14.25" customHeight="1" x14ac:dyDescent="0.25">
      <c r="A38" s="147" t="str">
        <f>IF(B38&lt;&gt;"",14,"")</f>
        <v/>
      </c>
      <c r="B38" s="156"/>
      <c r="C38" s="157"/>
      <c r="D38" s="157"/>
      <c r="E38" s="157"/>
      <c r="F38" s="157"/>
      <c r="G38" s="87">
        <v>1</v>
      </c>
      <c r="H38" s="77"/>
      <c r="I38" s="77"/>
      <c r="J38" s="77"/>
      <c r="K38" s="77"/>
      <c r="L38" s="72"/>
      <c r="M38" s="72"/>
      <c r="N38" s="72"/>
      <c r="O38" s="72"/>
      <c r="P38" s="72"/>
    </row>
    <row r="39" spans="1:19" ht="14.25" customHeight="1" x14ac:dyDescent="0.25">
      <c r="A39" s="147" t="str">
        <f>IF(B39&lt;&gt;"",15,"")</f>
        <v/>
      </c>
      <c r="B39" s="156"/>
      <c r="C39" s="157"/>
      <c r="D39" s="157"/>
      <c r="E39" s="157"/>
      <c r="F39" s="157"/>
      <c r="G39" s="87">
        <v>1</v>
      </c>
      <c r="H39" s="77"/>
      <c r="I39" s="77"/>
      <c r="J39" s="77"/>
      <c r="K39" s="77"/>
      <c r="L39" s="72"/>
      <c r="M39" s="72"/>
      <c r="N39" s="72"/>
      <c r="O39" s="72"/>
      <c r="P39" s="72"/>
    </row>
    <row r="40" spans="1:19" ht="14.25" customHeight="1" x14ac:dyDescent="0.25">
      <c r="A40" s="147" t="str">
        <f>IF(B40&lt;&gt;"",16,"")</f>
        <v/>
      </c>
      <c r="B40" s="156"/>
      <c r="C40" s="157"/>
      <c r="D40" s="157"/>
      <c r="E40" s="157"/>
      <c r="F40" s="157"/>
      <c r="G40" s="87">
        <v>1</v>
      </c>
      <c r="H40" s="77"/>
      <c r="I40" s="77"/>
      <c r="J40" s="77"/>
      <c r="K40" s="77"/>
      <c r="L40" s="72"/>
      <c r="M40" s="72"/>
      <c r="N40" s="72"/>
      <c r="O40" s="72"/>
      <c r="P40" s="72"/>
    </row>
    <row r="41" spans="1:19" ht="14.25" customHeight="1" x14ac:dyDescent="0.25">
      <c r="A41" s="147" t="str">
        <f>IF(B41&lt;&gt;"",17,"")</f>
        <v/>
      </c>
      <c r="B41" s="156"/>
      <c r="C41" s="157"/>
      <c r="D41" s="157"/>
      <c r="E41" s="157"/>
      <c r="F41" s="157"/>
      <c r="G41" s="87">
        <v>1</v>
      </c>
      <c r="H41" s="77"/>
      <c r="I41" s="77"/>
      <c r="J41" s="77"/>
      <c r="K41" s="77"/>
      <c r="L41" s="72"/>
      <c r="M41" s="72"/>
      <c r="N41" s="72"/>
      <c r="O41" s="72"/>
      <c r="P41" s="72"/>
    </row>
    <row r="42" spans="1:19" ht="14.25" customHeight="1" x14ac:dyDescent="0.25">
      <c r="A42" s="147" t="str">
        <f>IF(B42&lt;&gt;"",18,"")</f>
        <v/>
      </c>
      <c r="B42" s="156"/>
      <c r="C42" s="157"/>
      <c r="D42" s="157"/>
      <c r="E42" s="157"/>
      <c r="F42" s="157"/>
      <c r="G42" s="87">
        <v>1</v>
      </c>
      <c r="H42" s="77"/>
      <c r="I42" s="77"/>
      <c r="J42" s="77"/>
      <c r="K42" s="77"/>
      <c r="L42" s="72"/>
      <c r="M42" s="72"/>
      <c r="N42" s="72"/>
      <c r="O42" s="72"/>
      <c r="P42" s="72"/>
    </row>
    <row r="43" spans="1:19" ht="14.25" customHeight="1" x14ac:dyDescent="0.25">
      <c r="A43" s="147" t="str">
        <f>IF(B43&lt;&gt;"",19,"")</f>
        <v/>
      </c>
      <c r="B43" s="156"/>
      <c r="C43" s="157"/>
      <c r="D43" s="157"/>
      <c r="E43" s="157"/>
      <c r="F43" s="157"/>
      <c r="G43" s="87">
        <v>1</v>
      </c>
      <c r="H43" s="77"/>
      <c r="I43" s="77"/>
      <c r="J43" s="77"/>
      <c r="K43" s="77"/>
      <c r="L43" s="72"/>
      <c r="M43" s="72"/>
      <c r="N43" s="72"/>
      <c r="O43" s="72"/>
      <c r="P43" s="72"/>
    </row>
    <row r="44" spans="1:19" ht="14.25" customHeight="1" x14ac:dyDescent="0.25">
      <c r="A44" s="147" t="str">
        <f>IF(B44&lt;&gt;"",20,"")</f>
        <v/>
      </c>
      <c r="B44" s="156"/>
      <c r="C44" s="157"/>
      <c r="D44" s="157"/>
      <c r="E44" s="157"/>
      <c r="F44" s="157"/>
      <c r="G44" s="87">
        <v>1</v>
      </c>
      <c r="H44" s="77"/>
      <c r="I44" s="77"/>
      <c r="J44" s="77"/>
      <c r="K44" s="77"/>
      <c r="L44" s="72"/>
      <c r="M44" s="72"/>
      <c r="N44" s="72"/>
      <c r="O44" s="72"/>
      <c r="P44" s="72"/>
    </row>
    <row r="45" spans="1:19" ht="3.75" customHeight="1" x14ac:dyDescent="0.25">
      <c r="A45" s="51"/>
      <c r="B45" s="146"/>
      <c r="C45" s="146"/>
      <c r="D45" s="146"/>
      <c r="E45" s="146"/>
      <c r="F45" s="146"/>
      <c r="H45" s="77"/>
      <c r="I45" s="77"/>
      <c r="J45" s="77"/>
      <c r="K45" s="77"/>
      <c r="L45" s="72"/>
      <c r="M45" s="72"/>
      <c r="N45" s="72"/>
      <c r="O45" s="72"/>
      <c r="P45" s="72"/>
    </row>
    <row r="46" spans="1:19" s="54" customFormat="1" ht="39.75" customHeight="1" x14ac:dyDescent="0.25">
      <c r="A46" s="190" t="s">
        <v>950</v>
      </c>
      <c r="B46" s="190"/>
      <c r="C46" s="190"/>
      <c r="D46" s="190"/>
      <c r="E46" s="190"/>
      <c r="F46" s="190"/>
      <c r="G46" s="128"/>
      <c r="H46" s="83"/>
      <c r="I46" s="83"/>
      <c r="J46" s="77"/>
      <c r="K46" s="77"/>
      <c r="L46" s="72"/>
      <c r="M46" s="72"/>
      <c r="N46" s="72"/>
      <c r="O46" s="72"/>
      <c r="P46" s="72"/>
      <c r="Q46" s="76"/>
      <c r="R46" s="76"/>
      <c r="S46" s="76"/>
    </row>
    <row r="47" spans="1:19" s="51" customFormat="1" x14ac:dyDescent="0.25">
      <c r="A47" s="71" t="s">
        <v>937</v>
      </c>
      <c r="B47" s="56"/>
      <c r="C47" s="56"/>
      <c r="D47" s="56"/>
      <c r="E47" s="145"/>
      <c r="F47" s="145"/>
      <c r="G47" s="129"/>
      <c r="H47" s="84"/>
      <c r="I47" s="84"/>
      <c r="J47" s="85"/>
      <c r="K47" s="85"/>
      <c r="L47" s="73"/>
      <c r="M47" s="73"/>
      <c r="N47" s="73"/>
      <c r="O47" s="73"/>
      <c r="P47" s="73"/>
      <c r="Q47" s="73"/>
      <c r="R47" s="73"/>
      <c r="S47" s="73"/>
    </row>
    <row r="48" spans="1:19" s="51" customFormat="1" ht="52.5" customHeight="1" x14ac:dyDescent="0.25">
      <c r="A48" s="217"/>
      <c r="B48" s="215"/>
      <c r="C48" s="215"/>
      <c r="D48" s="215"/>
      <c r="E48" s="215"/>
      <c r="F48" s="216"/>
      <c r="G48" s="128"/>
      <c r="H48" s="86"/>
      <c r="I48" s="86"/>
      <c r="J48" s="85"/>
      <c r="K48" s="85"/>
      <c r="L48" s="73"/>
      <c r="M48" s="73"/>
      <c r="N48" s="73"/>
      <c r="O48" s="73"/>
      <c r="P48" s="73"/>
      <c r="Q48" s="73"/>
      <c r="R48" s="73"/>
      <c r="S48" s="73"/>
    </row>
    <row r="49" spans="1:19" s="51" customFormat="1" ht="29.25" customHeight="1" x14ac:dyDescent="0.25">
      <c r="B49" s="89"/>
      <c r="G49" s="87"/>
      <c r="H49" s="85"/>
      <c r="I49" s="85"/>
      <c r="J49" s="85"/>
      <c r="K49" s="85"/>
      <c r="L49" s="73"/>
      <c r="M49" s="73"/>
      <c r="N49" s="73"/>
      <c r="O49" s="73"/>
      <c r="P49" s="73"/>
      <c r="Q49" s="73"/>
      <c r="R49" s="73"/>
      <c r="S49" s="73"/>
    </row>
    <row r="50" spans="1:19" s="51" customFormat="1" x14ac:dyDescent="0.25">
      <c r="A50" s="90" t="s">
        <v>859</v>
      </c>
      <c r="B50" s="160"/>
      <c r="D50" s="191" t="s">
        <v>1808</v>
      </c>
      <c r="E50" s="192"/>
      <c r="F50" s="192"/>
      <c r="G50" s="87"/>
      <c r="H50" s="85"/>
      <c r="I50" s="85"/>
      <c r="J50" s="85"/>
      <c r="K50" s="85"/>
      <c r="L50" s="73"/>
      <c r="M50" s="73"/>
      <c r="N50" s="73"/>
      <c r="O50" s="73"/>
      <c r="P50" s="73"/>
      <c r="Q50" s="73"/>
      <c r="R50" s="73"/>
      <c r="S50" s="73"/>
    </row>
    <row r="51" spans="1:19" s="51" customFormat="1" x14ac:dyDescent="0.25">
      <c r="A51" s="89"/>
      <c r="B51" s="89"/>
      <c r="C51" s="89"/>
      <c r="D51" s="193" t="s">
        <v>860</v>
      </c>
      <c r="E51" s="193"/>
      <c r="F51" s="193"/>
      <c r="G51" s="87"/>
      <c r="H51" s="85"/>
      <c r="I51" s="85"/>
      <c r="J51" s="85"/>
      <c r="K51" s="85"/>
      <c r="L51" s="73"/>
      <c r="M51" s="73"/>
      <c r="N51" s="73"/>
      <c r="O51" s="73"/>
      <c r="P51" s="73"/>
      <c r="Q51" s="73"/>
      <c r="R51" s="73"/>
      <c r="S51" s="73"/>
    </row>
    <row r="52" spans="1:19" ht="9" customHeight="1" x14ac:dyDescent="0.25">
      <c r="A52" s="51"/>
      <c r="B52" s="51"/>
      <c r="C52" s="51"/>
      <c r="D52" s="51"/>
      <c r="E52" s="51"/>
      <c r="F52" s="51"/>
    </row>
    <row r="53" spans="1:19" ht="14.25" customHeight="1" x14ac:dyDescent="0.25">
      <c r="A53" s="194" t="s">
        <v>939</v>
      </c>
      <c r="B53" s="194"/>
      <c r="C53" s="88" t="str">
        <f>CONCATENATE(A64,"Α+",B64,"Κ=&gt;",C64)</f>
        <v>0Α+0Κ=&gt;0</v>
      </c>
      <c r="D53" s="88" t="str">
        <f>CONCATENATE(D64,"Α+",E64,"Κ=&gt;",F64)</f>
        <v>0Α+0Κ=&gt;0</v>
      </c>
      <c r="E53" s="195" t="str">
        <f>CONCATENATE(A64+D64,"Α+",C64+E64,"Κ=&gt;",+C64+F64)</f>
        <v>0Α+0Κ=&gt;0</v>
      </c>
      <c r="F53" s="196"/>
    </row>
    <row r="54" spans="1:19" s="73" customFormat="1" x14ac:dyDescent="0.25">
      <c r="G54" s="130"/>
    </row>
    <row r="55" spans="1:19" s="73" customFormat="1" x14ac:dyDescent="0.25">
      <c r="G55" s="130"/>
    </row>
    <row r="56" spans="1:19" s="73" customFormat="1" x14ac:dyDescent="0.25">
      <c r="B56" s="161"/>
      <c r="C56" s="161"/>
      <c r="G56" s="130"/>
    </row>
    <row r="57" spans="1:19" s="73" customFormat="1" x14ac:dyDescent="0.25">
      <c r="G57" s="130"/>
    </row>
    <row r="58" spans="1:19" s="73" customFormat="1" x14ac:dyDescent="0.25">
      <c r="A58" s="162">
        <f>+C17</f>
        <v>0</v>
      </c>
      <c r="B58" s="73" t="s">
        <v>955</v>
      </c>
      <c r="G58" s="130"/>
    </row>
    <row r="59" spans="1:19" s="73" customFormat="1" x14ac:dyDescent="0.25">
      <c r="A59" s="163" t="str">
        <f>IF(C17="","",IF(C17&lt;26,1,IF(C17&lt;51,2,3)))</f>
        <v/>
      </c>
      <c r="B59" s="164" t="s">
        <v>1806</v>
      </c>
      <c r="G59" s="130"/>
    </row>
    <row r="60" spans="1:19" s="73" customFormat="1" x14ac:dyDescent="0.25">
      <c r="G60" s="130"/>
    </row>
    <row r="61" spans="1:19" s="73" customFormat="1" ht="15.75" thickBot="1" x14ac:dyDescent="0.3">
      <c r="G61" s="130"/>
    </row>
    <row r="62" spans="1:19" s="73" customFormat="1" ht="15.75" thickBot="1" x14ac:dyDescent="0.3">
      <c r="A62" s="183" t="s">
        <v>953</v>
      </c>
      <c r="B62" s="184"/>
      <c r="C62" s="185"/>
      <c r="D62" s="186" t="s">
        <v>954</v>
      </c>
      <c r="E62" s="186"/>
      <c r="F62" s="187"/>
      <c r="G62" s="130"/>
    </row>
    <row r="63" spans="1:19" s="73" customFormat="1" ht="40.5" x14ac:dyDescent="0.25">
      <c r="A63" s="165" t="s">
        <v>31</v>
      </c>
      <c r="B63" s="166" t="s">
        <v>32</v>
      </c>
      <c r="C63" s="166" t="s">
        <v>33</v>
      </c>
      <c r="D63" s="167" t="s">
        <v>34</v>
      </c>
      <c r="E63" s="167" t="s">
        <v>35</v>
      </c>
      <c r="F63" s="167" t="s">
        <v>36</v>
      </c>
      <c r="G63" s="130"/>
    </row>
    <row r="64" spans="1:19" s="73" customFormat="1" x14ac:dyDescent="0.25">
      <c r="A64" s="168">
        <f>IF($A$59=1,SUMIF($B$25:$B$27,"ΑΓΟΡΙ",$G$25:$G$44),IF($A$59=2,SUMIF($B$25:$B$29,"ΑΓΟΡΙ",$G$25:$G$44),SUMIF($B$25:$B$31,"ΑΓΟΡΙ",$G$25:$G$44)))</f>
        <v>0</v>
      </c>
      <c r="B64" s="168">
        <f>IF($A$59=1,SUMIF($B$25:$B$27,"ΚΟΡΙΤΣΙ",$G$25:$G$44),IF($A$59=2,SUMIF($B$25:$B$29,"ΚΟΡΙΤΣΙ",$G$25:$G$44),SUMIF($B$25:$B$31,"ΚΟΡΙΤΣΙ",$G$25:$G$44)))</f>
        <v>0</v>
      </c>
      <c r="C64" s="168">
        <f>SUM(A64:B64)</f>
        <v>0</v>
      </c>
      <c r="D64" s="168">
        <f>IF(SUMIF($B$25:$B$44,"ΑΓΟΡΙ",$G$25:$G$44)&gt;$A$64,SUMIF($B$25:$B$44,"ΑΓΟΡΙ",$G$25:$G$44)-$A$64,0)</f>
        <v>0</v>
      </c>
      <c r="E64" s="168">
        <f>IF(SUMIF($B$25:$B$44,"ΚΟΡΙΤΣΙ",$G$25:$G$44)&gt;$B$64,SUMIF($B$25:$B$44,"ΚΟΡΙΤΣΙ",$G$25:$G$44)-$B$64,0)</f>
        <v>0</v>
      </c>
      <c r="F64" s="168">
        <f>IF(SUM($D$64:$E$64)=0,0,SUM($D$64:$E$64))</f>
        <v>0</v>
      </c>
      <c r="G64" s="130"/>
    </row>
    <row r="65" spans="1:11" s="73" customFormat="1" x14ac:dyDescent="0.25">
      <c r="G65" s="130"/>
    </row>
    <row r="66" spans="1:11" s="73" customFormat="1" x14ac:dyDescent="0.25">
      <c r="G66" s="130"/>
    </row>
    <row r="67" spans="1:11" s="73" customFormat="1" x14ac:dyDescent="0.25">
      <c r="G67" s="130"/>
    </row>
    <row r="68" spans="1:11" s="73" customFormat="1" x14ac:dyDescent="0.25">
      <c r="G68" s="130"/>
    </row>
    <row r="69" spans="1:11" s="73" customFormat="1" x14ac:dyDescent="0.25">
      <c r="G69" s="130"/>
    </row>
    <row r="70" spans="1:11" s="73" customFormat="1" x14ac:dyDescent="0.25">
      <c r="G70" s="130"/>
    </row>
    <row r="71" spans="1:11" x14ac:dyDescent="0.25">
      <c r="A71" s="73"/>
      <c r="B71" s="73"/>
      <c r="C71" s="73"/>
      <c r="D71" s="73"/>
      <c r="E71" s="73"/>
      <c r="F71" s="73"/>
      <c r="G71" s="130"/>
      <c r="H71" s="73"/>
      <c r="I71" s="73"/>
      <c r="J71" s="73"/>
      <c r="K71" s="73"/>
    </row>
    <row r="72" spans="1:11" x14ac:dyDescent="0.25">
      <c r="A72" s="73"/>
      <c r="B72" s="73"/>
      <c r="C72" s="73"/>
      <c r="D72" s="73"/>
      <c r="E72" s="73"/>
      <c r="F72" s="73"/>
      <c r="G72" s="130"/>
      <c r="H72" s="73"/>
      <c r="I72" s="73"/>
      <c r="J72" s="73"/>
      <c r="K72" s="73"/>
    </row>
    <row r="73" spans="1:11" x14ac:dyDescent="0.25">
      <c r="A73" s="73"/>
      <c r="B73" s="73"/>
      <c r="C73" s="73"/>
      <c r="D73" s="73"/>
      <c r="E73" s="73"/>
      <c r="F73" s="73"/>
      <c r="G73" s="130"/>
      <c r="H73" s="73"/>
      <c r="I73" s="73"/>
      <c r="J73" s="73"/>
      <c r="K73" s="73"/>
    </row>
    <row r="74" spans="1:11" x14ac:dyDescent="0.25">
      <c r="A74" s="73"/>
      <c r="B74" s="73"/>
      <c r="C74" s="73"/>
      <c r="D74" s="73"/>
      <c r="E74" s="73"/>
      <c r="F74" s="73"/>
      <c r="G74" s="130"/>
      <c r="H74" s="73"/>
      <c r="I74" s="73"/>
      <c r="J74" s="73"/>
      <c r="K74" s="73"/>
    </row>
    <row r="75" spans="1:11" x14ac:dyDescent="0.25">
      <c r="A75" s="73"/>
      <c r="B75" s="73"/>
      <c r="C75" s="73"/>
      <c r="D75" s="73"/>
      <c r="E75" s="73"/>
      <c r="F75" s="73"/>
      <c r="G75" s="130"/>
      <c r="H75" s="73"/>
      <c r="I75" s="73"/>
      <c r="J75" s="73"/>
      <c r="K75" s="73"/>
    </row>
    <row r="76" spans="1:11" s="73" customFormat="1" x14ac:dyDescent="0.25">
      <c r="G76" s="130"/>
    </row>
    <row r="77" spans="1:11" s="73" customFormat="1" x14ac:dyDescent="0.25">
      <c r="G77" s="130"/>
    </row>
    <row r="78" spans="1:11" s="73" customFormat="1" x14ac:dyDescent="0.25">
      <c r="G78" s="130"/>
    </row>
    <row r="79" spans="1:11" s="73" customFormat="1" x14ac:dyDescent="0.25">
      <c r="G79" s="130"/>
    </row>
    <row r="80" spans="1:11" s="73" customFormat="1" x14ac:dyDescent="0.25">
      <c r="G80" s="130"/>
    </row>
    <row r="81" spans="1:11" s="73" customFormat="1" x14ac:dyDescent="0.25">
      <c r="G81" s="130"/>
    </row>
    <row r="82" spans="1:11" s="73" customFormat="1" x14ac:dyDescent="0.25">
      <c r="G82" s="130"/>
    </row>
    <row r="83" spans="1:11" x14ac:dyDescent="0.25">
      <c r="A83" s="73"/>
      <c r="B83" s="73"/>
      <c r="C83" s="73"/>
      <c r="D83" s="73"/>
      <c r="E83" s="73"/>
      <c r="F83" s="73"/>
      <c r="G83" s="130"/>
      <c r="H83" s="73"/>
      <c r="I83" s="73"/>
      <c r="J83" s="73"/>
      <c r="K83" s="73"/>
    </row>
    <row r="84" spans="1:11" x14ac:dyDescent="0.25">
      <c r="A84" s="73"/>
      <c r="B84" s="73"/>
      <c r="C84" s="73"/>
      <c r="D84" s="73"/>
      <c r="E84" s="73"/>
      <c r="F84" s="73"/>
      <c r="G84" s="130"/>
      <c r="H84" s="73"/>
      <c r="I84" s="73"/>
      <c r="J84" s="73"/>
      <c r="K84" s="73"/>
    </row>
    <row r="85" spans="1:11" x14ac:dyDescent="0.25">
      <c r="A85" s="73"/>
      <c r="B85" s="73"/>
      <c r="C85" s="73"/>
      <c r="D85" s="73"/>
      <c r="E85" s="73"/>
      <c r="F85" s="73"/>
      <c r="G85" s="130"/>
      <c r="H85" s="73"/>
      <c r="I85" s="73"/>
      <c r="J85" s="73"/>
      <c r="K85" s="73"/>
    </row>
    <row r="86" spans="1:11" x14ac:dyDescent="0.25">
      <c r="A86" s="73"/>
      <c r="B86" s="73"/>
      <c r="C86" s="73"/>
      <c r="D86" s="73"/>
      <c r="E86" s="73"/>
      <c r="F86" s="73"/>
      <c r="G86" s="130"/>
      <c r="H86" s="73"/>
      <c r="I86" s="73"/>
      <c r="J86" s="73"/>
      <c r="K86" s="73"/>
    </row>
    <row r="87" spans="1:11" x14ac:dyDescent="0.25">
      <c r="A87" s="73"/>
      <c r="B87" s="73"/>
      <c r="C87" s="73"/>
      <c r="D87" s="73"/>
      <c r="E87" s="73"/>
      <c r="F87" s="73"/>
      <c r="G87" s="130"/>
      <c r="H87" s="73"/>
      <c r="I87" s="73"/>
      <c r="J87" s="73"/>
      <c r="K87" s="73"/>
    </row>
  </sheetData>
  <sheetProtection password="CF5A" sheet="1" objects="1" scenarios="1" selectLockedCells="1"/>
  <mergeCells count="28">
    <mergeCell ref="A62:C62"/>
    <mergeCell ref="D62:F62"/>
    <mergeCell ref="E24:F24"/>
    <mergeCell ref="A46:F46"/>
    <mergeCell ref="A48:F48"/>
    <mergeCell ref="D50:F50"/>
    <mergeCell ref="D51:F51"/>
    <mergeCell ref="A53:B53"/>
    <mergeCell ref="E53:F53"/>
    <mergeCell ref="A23:F23"/>
    <mergeCell ref="A13:F13"/>
    <mergeCell ref="A14:F14"/>
    <mergeCell ref="A16:B16"/>
    <mergeCell ref="C16:F16"/>
    <mergeCell ref="A17:B17"/>
    <mergeCell ref="A18:B18"/>
    <mergeCell ref="C18:F18"/>
    <mergeCell ref="A19:B19"/>
    <mergeCell ref="C19:F19"/>
    <mergeCell ref="A20:B20"/>
    <mergeCell ref="A21:B21"/>
    <mergeCell ref="C21:D21"/>
    <mergeCell ref="B11:E11"/>
    <mergeCell ref="A1:C3"/>
    <mergeCell ref="D6:F6"/>
    <mergeCell ref="B8:C8"/>
    <mergeCell ref="B9:C9"/>
    <mergeCell ref="B10:C10"/>
  </mergeCells>
  <conditionalFormatting sqref="C17 C16:F16 B50">
    <cfRule type="containsBlanks" dxfId="11" priority="20">
      <formula>LEN(TRIM(B16))=0</formula>
    </cfRule>
  </conditionalFormatting>
  <conditionalFormatting sqref="A30:F30">
    <cfRule type="expression" dxfId="10" priority="3">
      <formula>$B29&lt;&gt;""</formula>
    </cfRule>
  </conditionalFormatting>
  <conditionalFormatting sqref="A31:F44">
    <cfRule type="expression" dxfId="9" priority="2">
      <formula>$B30&lt;&gt;""</formula>
    </cfRule>
  </conditionalFormatting>
  <conditionalFormatting sqref="D50:F50">
    <cfRule type="cellIs" dxfId="8" priority="1" operator="equal">
      <formula>"……………………………………………………………"</formula>
    </cfRule>
  </conditionalFormatting>
  <dataValidations xWindow="190" yWindow="765" count="7">
    <dataValidation type="list" allowBlank="1" showInputMessage="1" showErrorMessage="1" sqref="C16:I16">
      <formula1>sxoleio</formula1>
    </dataValidation>
    <dataValidation type="list" allowBlank="1" showInputMessage="1" showErrorMessage="1" sqref="D51:F51">
      <formula1>thesis</formula1>
    </dataValidation>
    <dataValidation type="date" allowBlank="1" showInputMessage="1" showErrorMessage="1" error="Η ημερομηνία πρέπει να έχει τη μορφή d/m/year _x000a_π.χ. 14/4/2016" sqref="B50">
      <formula1>42401</formula1>
      <formula2>42607</formula2>
    </dataValidation>
    <dataValidation type="list" allowBlank="1" showInputMessage="1" showErrorMessage="1" sqref="B26:B44">
      <formula1>"ΑΓΟΡΙ,ΚΟΡΙΤΣΙ"</formula1>
    </dataValidation>
    <dataValidation type="list" allowBlank="1" showInputMessage="1" showErrorMessage="1" promptTitle="ΦΥΛΟ ΠΑΙΔΙΟΥ" prompt="Επιλέξετε το φύλο του παιδιού" sqref="B25">
      <formula1>"ΑΓΟΡΙ,ΚΟΡΙΤΣΙ"</formula1>
    </dataValidation>
    <dataValidation allowBlank="1" showInputMessage="1" showErrorMessage="1" promptTitle="ΟΝΟΜΑ ΠΑΙΔΙΟΥ" prompt="Συμπληρώστε με κεφαλαίους χαρακτήρες, το μικρό όνομα του παιδιού" sqref="C25"/>
    <dataValidation allowBlank="1" showInputMessage="1" showErrorMessage="1" promptTitle="ΕΠΙΘΕΤΟ ΠΑΙΔΙΟΥ" prompt="Συμπληρώστε με κεφαλαίους χαρακτήρες το επίθετο του παιδιού" sqref="D25"/>
  </dataValidations>
  <hyperlinks>
    <hyperlink ref="B11" r:id="rId1"/>
  </hyperlinks>
  <pageMargins left="0.70866141732283472" right="0.51181102362204722" top="0.35433070866141736" bottom="0.35433070866141736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9"/>
  <sheetViews>
    <sheetView zoomScale="85" zoomScaleNormal="85" workbookViewId="0">
      <selection activeCell="K4" sqref="K4"/>
    </sheetView>
  </sheetViews>
  <sheetFormatPr defaultRowHeight="15" x14ac:dyDescent="0.25"/>
  <cols>
    <col min="1" max="1" width="9.140625" style="93"/>
    <col min="2" max="2" width="22.28515625" customWidth="1"/>
    <col min="3" max="3" width="9.7109375" style="99" customWidth="1"/>
    <col min="6" max="6" width="8" customWidth="1"/>
    <col min="10" max="10" width="9.140625" style="93"/>
    <col min="11" max="13" width="9.140625" customWidth="1"/>
  </cols>
  <sheetData>
    <row r="1" spans="1:13" ht="19.5" thickBot="1" x14ac:dyDescent="0.3">
      <c r="A1" s="93" t="s">
        <v>1805</v>
      </c>
      <c r="B1" s="113" t="str">
        <f>+'ΥΚ-Θ1'!A59</f>
        <v/>
      </c>
      <c r="C1" s="92" t="s">
        <v>1806</v>
      </c>
    </row>
    <row r="2" spans="1:13" ht="15.75" thickBot="1" x14ac:dyDescent="0.3"/>
    <row r="3" spans="1:13" ht="29.25" customHeight="1" thickBot="1" x14ac:dyDescent="0.3">
      <c r="A3" s="95" t="s">
        <v>934</v>
      </c>
      <c r="B3" s="95" t="s">
        <v>957</v>
      </c>
      <c r="C3" s="94" t="s">
        <v>22</v>
      </c>
      <c r="D3" s="94" t="s">
        <v>934</v>
      </c>
      <c r="E3" s="96" t="s">
        <v>935</v>
      </c>
      <c r="F3" s="97" t="s">
        <v>951</v>
      </c>
      <c r="G3" s="98" t="s">
        <v>952</v>
      </c>
      <c r="H3" s="188" t="s">
        <v>936</v>
      </c>
      <c r="I3" s="189"/>
      <c r="J3" s="114" t="s">
        <v>1807</v>
      </c>
    </row>
    <row r="4" spans="1:13" s="108" customFormat="1" ht="18.75" customHeight="1" x14ac:dyDescent="0.2">
      <c r="A4" s="115" t="str">
        <f>IF('ΥΚ-Θ1'!B25="","",LOOKUP('ΥΚ-Θ1'!$C$16,stoixeia!$C$5:$C$313,stoixeia!$B$5:$B$313))</f>
        <v/>
      </c>
      <c r="B4" s="116" t="str">
        <f>IF('ΥΚ-Θ1'!$B25="","",'ΥΚ-Θ1'!$C$16)</f>
        <v/>
      </c>
      <c r="C4" s="117" t="str">
        <f>IF('ΥΚ-Θ1'!$B25="","",LOOKUP('ΥΚ-Θ1'!$C$16,stoixeia!$C$5:$C$313,stoixeia!$G$5:$G$313))</f>
        <v/>
      </c>
      <c r="D4" s="118" t="str">
        <f>IF('ΥΚ-Θ1'!$B$25="","",'ΥΚ-Θ1'!A25)</f>
        <v/>
      </c>
      <c r="E4" s="134" t="str">
        <f>IF('ΥΚ-Θ1'!$B25="","",'ΥΚ-Θ1'!B25)</f>
        <v/>
      </c>
      <c r="F4" s="119" t="str">
        <f>IF('ΥΚ-Θ1'!$C25="","",'ΥΚ-Θ1'!C25)</f>
        <v/>
      </c>
      <c r="G4" s="119" t="str">
        <f>IF('ΥΚ-Θ1'!$D25="","",'ΥΚ-Θ1'!D25)</f>
        <v/>
      </c>
      <c r="H4" s="134" t="str">
        <f>IF('ΥΚ-Θ1'!$E25="","",'ΥΚ-Θ1'!E25)</f>
        <v/>
      </c>
      <c r="I4" s="134" t="str">
        <f>IF('ΥΚ-Θ1'!$F25="","",'ΥΚ-Θ1'!F25)</f>
        <v/>
      </c>
      <c r="J4" s="120" t="str">
        <f>IF(E4&lt;&gt;"","οκ","")</f>
        <v/>
      </c>
      <c r="L4" s="204" t="s">
        <v>2008</v>
      </c>
      <c r="M4" s="204"/>
    </row>
    <row r="5" spans="1:13" s="108" customFormat="1" ht="18.75" customHeight="1" x14ac:dyDescent="0.2">
      <c r="A5" s="115" t="str">
        <f>IF('ΥΚ-Θ1'!B26="","",LOOKUP('ΥΚ-Θ1'!$C$16,stoixeia!$C$5:$C$313,stoixeia!$B$5:$B$313))</f>
        <v/>
      </c>
      <c r="B5" s="116" t="str">
        <f>IF('ΥΚ-Θ1'!$B26="","",'ΥΚ-Θ1'!$C$16)</f>
        <v/>
      </c>
      <c r="C5" s="117" t="str">
        <f>IF('ΥΚ-Θ1'!$B26="","",LOOKUP('ΥΚ-Θ1'!$C$16,stoixeia!$C$5:$C$313,stoixeia!$G$5:$G$313))</f>
        <v/>
      </c>
      <c r="D5" s="121" t="str">
        <f>IF('ΥΚ-Θ1'!$B$25="","",'ΥΚ-Θ1'!A26)</f>
        <v/>
      </c>
      <c r="E5" s="135" t="str">
        <f>IF('ΥΚ-Θ1'!$B26="","",'ΥΚ-Θ1'!B26)</f>
        <v/>
      </c>
      <c r="F5" s="122" t="str">
        <f>IF('ΥΚ-Θ1'!$C26="","",'ΥΚ-Θ1'!C26)</f>
        <v/>
      </c>
      <c r="G5" s="122" t="str">
        <f>IF('ΥΚ-Θ1'!$D26="","",'ΥΚ-Θ1'!D26)</f>
        <v/>
      </c>
      <c r="H5" s="135" t="str">
        <f>IF('ΥΚ-Θ1'!$E26="","",'ΥΚ-Θ1'!E26)</f>
        <v/>
      </c>
      <c r="I5" s="135" t="str">
        <f>IF('ΥΚ-Θ1'!$F26="","",'ΥΚ-Θ1'!F26)</f>
        <v/>
      </c>
      <c r="J5" s="120" t="str">
        <f>IF(E5&lt;&gt;"","οκ","")</f>
        <v/>
      </c>
      <c r="L5" s="204"/>
      <c r="M5" s="204"/>
    </row>
    <row r="6" spans="1:13" s="108" customFormat="1" ht="18.75" customHeight="1" x14ac:dyDescent="0.2">
      <c r="A6" s="115" t="str">
        <f>IF('ΥΚ-Θ1'!B27="","",LOOKUP('ΥΚ-Θ1'!$C$16,stoixeia!$C$5:$C$313,stoixeia!$B$5:$B$313))</f>
        <v/>
      </c>
      <c r="B6" s="116" t="str">
        <f>IF('ΥΚ-Θ1'!$B27="","",'ΥΚ-Θ1'!$C$16)</f>
        <v/>
      </c>
      <c r="C6" s="117" t="str">
        <f>IF('ΥΚ-Θ1'!$B27="","",LOOKUP('ΥΚ-Θ1'!$C$16,stoixeia!$C$5:$C$313,stoixeia!$G$5:$G$313))</f>
        <v/>
      </c>
      <c r="D6" s="121" t="str">
        <f>IF('ΥΚ-Θ1'!$B$25="","",'ΥΚ-Θ1'!A27)</f>
        <v/>
      </c>
      <c r="E6" s="135" t="str">
        <f>IF('ΥΚ-Θ1'!$B27="","",'ΥΚ-Θ1'!B27)</f>
        <v/>
      </c>
      <c r="F6" s="122" t="str">
        <f>IF('ΥΚ-Θ1'!$C27="","",'ΥΚ-Θ1'!C27)</f>
        <v/>
      </c>
      <c r="G6" s="122" t="str">
        <f>IF('ΥΚ-Θ1'!$D27="","",'ΥΚ-Θ1'!D27)</f>
        <v/>
      </c>
      <c r="H6" s="135" t="str">
        <f>IF('ΥΚ-Θ1'!$E27="","",'ΥΚ-Θ1'!E27)</f>
        <v/>
      </c>
      <c r="I6" s="135" t="str">
        <f>IF('ΥΚ-Θ1'!$F27="","",'ΥΚ-Θ1'!F27)</f>
        <v/>
      </c>
      <c r="J6" s="120" t="str">
        <f>IF(E6&lt;&gt;"","οκ","")</f>
        <v/>
      </c>
      <c r="L6" s="204"/>
      <c r="M6" s="204"/>
    </row>
    <row r="7" spans="1:13" s="108" customFormat="1" ht="18.75" customHeight="1" x14ac:dyDescent="0.2">
      <c r="A7" s="103" t="str">
        <f>IF('ΥΚ-Θ1'!B28="","",LOOKUP('ΥΚ-Θ1'!$C$16,stoixeia!$C$5:$C$313,stoixeia!$B$5:$B$313))</f>
        <v/>
      </c>
      <c r="B7" s="104" t="str">
        <f>IF('ΥΚ-Θ1'!$B28="","",'ΥΚ-Θ1'!$C$16)</f>
        <v/>
      </c>
      <c r="C7" s="105" t="str">
        <f>IF('ΥΚ-Θ1'!$B28="","",LOOKUP('ΥΚ-Θ1'!$C$16,stoixeia!$C$5:$C$313,stoixeia!$G$5:$G$313))</f>
        <v/>
      </c>
      <c r="D7" s="106" t="str">
        <f>IF('ΥΚ-Θ1'!$B$25="","",'ΥΚ-Θ1'!A28)</f>
        <v/>
      </c>
      <c r="E7" s="136" t="str">
        <f>IF('ΥΚ-Θ1'!$B28="","",'ΥΚ-Θ1'!B28)</f>
        <v/>
      </c>
      <c r="F7" s="107" t="str">
        <f>IF('ΥΚ-Θ1'!$C28="","",'ΥΚ-Θ1'!C28)</f>
        <v/>
      </c>
      <c r="G7" s="107" t="str">
        <f>IF('ΥΚ-Θ1'!$D28="","",'ΥΚ-Θ1'!D28)</f>
        <v/>
      </c>
      <c r="H7" s="136" t="str">
        <f>IF('ΥΚ-Θ1'!$E28="","",'ΥΚ-Θ1'!E28)</f>
        <v/>
      </c>
      <c r="I7" s="136" t="str">
        <f>IF('ΥΚ-Θ1'!$F28="","",'ΥΚ-Θ1'!F28)</f>
        <v/>
      </c>
      <c r="J7" s="109" t="str">
        <f>IF(F7="","",IF('ΥΚ-Θ1'!$A$59=1,"+",IF('ΥΚ-Θ1'!$A$59=2,"οκ","οκ")))</f>
        <v/>
      </c>
      <c r="L7" s="204"/>
      <c r="M7" s="204"/>
    </row>
    <row r="8" spans="1:13" s="108" customFormat="1" ht="18.75" customHeight="1" x14ac:dyDescent="0.2">
      <c r="A8" s="103" t="str">
        <f>IF('ΥΚ-Θ1'!B29="","",LOOKUP('ΥΚ-Θ1'!$C$16,stoixeia!$C$5:$C$313,stoixeia!$B$5:$B$313))</f>
        <v/>
      </c>
      <c r="B8" s="104" t="str">
        <f>IF('ΥΚ-Θ1'!$B29="","",'ΥΚ-Θ1'!$C$16)</f>
        <v/>
      </c>
      <c r="C8" s="105" t="str">
        <f>IF('ΥΚ-Θ1'!$B29="","",LOOKUP('ΥΚ-Θ1'!$C$16,stoixeia!$C$5:$C$313,stoixeia!$G$5:$G$313))</f>
        <v/>
      </c>
      <c r="D8" s="106" t="str">
        <f>IF('ΥΚ-Θ1'!$B$25="","",'ΥΚ-Θ1'!A29)</f>
        <v/>
      </c>
      <c r="E8" s="136" t="str">
        <f>IF('ΥΚ-Θ1'!$B29="","",'ΥΚ-Θ1'!B29)</f>
        <v/>
      </c>
      <c r="F8" s="107" t="str">
        <f>IF('ΥΚ-Θ1'!$C29="","",'ΥΚ-Θ1'!C29)</f>
        <v/>
      </c>
      <c r="G8" s="107" t="str">
        <f>IF('ΥΚ-Θ1'!$D29="","",'ΥΚ-Θ1'!D29)</f>
        <v/>
      </c>
      <c r="H8" s="136" t="str">
        <f>IF('ΥΚ-Θ1'!$E29="","",'ΥΚ-Θ1'!E29)</f>
        <v/>
      </c>
      <c r="I8" s="136" t="str">
        <f>IF('ΥΚ-Θ1'!$F29="","",'ΥΚ-Θ1'!F29)</f>
        <v/>
      </c>
      <c r="J8" s="109" t="str">
        <f>IF(F8="","",IF('ΥΚ-Θ1'!$A$59=1,"+",IF('ΥΚ-Θ1'!$A$59=2,"οκ","οκ")))</f>
        <v/>
      </c>
      <c r="L8" s="204"/>
      <c r="M8" s="204"/>
    </row>
    <row r="9" spans="1:13" s="108" customFormat="1" ht="18.75" customHeight="1" x14ac:dyDescent="0.2">
      <c r="A9" s="103" t="str">
        <f>IF('ΥΚ-Θ1'!B30="","",LOOKUP('ΥΚ-Θ1'!$C$16,stoixeia!$C$5:$C$313,stoixeia!$B$5:$B$313))</f>
        <v/>
      </c>
      <c r="B9" s="104" t="str">
        <f>IF('ΥΚ-Θ1'!$B30="","",'ΥΚ-Θ1'!$C$16)</f>
        <v/>
      </c>
      <c r="C9" s="105" t="str">
        <f>IF('ΥΚ-Θ1'!$B30="","",LOOKUP('ΥΚ-Θ1'!$C$16,stoixeia!$C$5:$C$313,stoixeia!$G$5:$G$313))</f>
        <v/>
      </c>
      <c r="D9" s="106" t="str">
        <f>IF('ΥΚ-Θ1'!$B$25="","",'ΥΚ-Θ1'!A30)</f>
        <v/>
      </c>
      <c r="E9" s="136" t="str">
        <f>IF('ΥΚ-Θ1'!$B30="","",'ΥΚ-Θ1'!B30)</f>
        <v/>
      </c>
      <c r="F9" s="107" t="str">
        <f>IF('ΥΚ-Θ1'!$C30="","",'ΥΚ-Θ1'!C30)</f>
        <v/>
      </c>
      <c r="G9" s="107" t="str">
        <f>IF('ΥΚ-Θ1'!$D30="","",'ΥΚ-Θ1'!D30)</f>
        <v/>
      </c>
      <c r="H9" s="136" t="str">
        <f>IF('ΥΚ-Θ1'!$E30="","",'ΥΚ-Θ1'!E30)</f>
        <v/>
      </c>
      <c r="I9" s="136" t="str">
        <f>IF('ΥΚ-Θ1'!$F30="","",'ΥΚ-Θ1'!F30)</f>
        <v/>
      </c>
      <c r="J9" s="109" t="str">
        <f>IF(F9="","",IF('ΥΚ-Θ1'!$A$59=1,"-",IF('ΥΚ-Θ1'!$A$59=2,"+","οκ")))</f>
        <v/>
      </c>
      <c r="L9" s="203"/>
      <c r="M9" s="203"/>
    </row>
    <row r="10" spans="1:13" s="108" customFormat="1" ht="18.75" customHeight="1" x14ac:dyDescent="0.2">
      <c r="A10" s="103" t="str">
        <f>IF('ΥΚ-Θ1'!B31="","",LOOKUP('ΥΚ-Θ1'!$C$16,stoixeia!$C$5:$C$313,stoixeia!$B$5:$B$313))</f>
        <v/>
      </c>
      <c r="B10" s="104" t="str">
        <f>IF('ΥΚ-Θ1'!$B31="","",'ΥΚ-Θ1'!$C$16)</f>
        <v/>
      </c>
      <c r="C10" s="105" t="str">
        <f>IF('ΥΚ-Θ1'!$B31="","",LOOKUP('ΥΚ-Θ1'!$C$16,stoixeia!$C$5:$C$313,stoixeia!$G$5:$G$313))</f>
        <v/>
      </c>
      <c r="D10" s="106" t="str">
        <f>IF('ΥΚ-Θ1'!$B$25="","",'ΥΚ-Θ1'!A31)</f>
        <v/>
      </c>
      <c r="E10" s="136" t="str">
        <f>IF('ΥΚ-Θ1'!$B31="","",'ΥΚ-Θ1'!B31)</f>
        <v/>
      </c>
      <c r="F10" s="106" t="str">
        <f>IF('ΥΚ-Θ1'!$C31="","",'ΥΚ-Θ1'!C31)</f>
        <v/>
      </c>
      <c r="G10" s="106" t="str">
        <f>IF('ΥΚ-Θ1'!$D31="","",'ΥΚ-Θ1'!D31)</f>
        <v/>
      </c>
      <c r="H10" s="136" t="str">
        <f>IF('ΥΚ-Θ1'!$E31="","",'ΥΚ-Θ1'!E31)</f>
        <v/>
      </c>
      <c r="I10" s="136" t="str">
        <f>IF('ΥΚ-Θ1'!$F31="","",'ΥΚ-Θ1'!F31)</f>
        <v/>
      </c>
      <c r="J10" s="109" t="str">
        <f>IF(F10="","",IF('ΥΚ-Θ1'!$A$59=1,"-",IF('ΥΚ-Θ1'!$A$59=2,"+","οκ")))</f>
        <v/>
      </c>
      <c r="L10" s="203"/>
      <c r="M10" s="203"/>
    </row>
    <row r="11" spans="1:13" s="108" customFormat="1" ht="18.75" customHeight="1" x14ac:dyDescent="0.2">
      <c r="A11" s="103" t="str">
        <f>IF('ΥΚ-Θ1'!B32="","",LOOKUP('ΥΚ-Θ1'!$C$16,stoixeia!$C$5:$C$313,stoixeia!$B$5:$B$313))</f>
        <v/>
      </c>
      <c r="B11" s="104" t="str">
        <f>IF('ΥΚ-Θ1'!$B32="","",'ΥΚ-Θ1'!$C$16)</f>
        <v/>
      </c>
      <c r="C11" s="105" t="str">
        <f>IF('ΥΚ-Θ1'!$B32="","",LOOKUP('ΥΚ-Θ1'!$C$16,stoixeia!$C$5:$C$313,stoixeia!$G$5:$G$313))</f>
        <v/>
      </c>
      <c r="D11" s="106" t="str">
        <f>IF('ΥΚ-Θ1'!$B$25="","",'ΥΚ-Θ1'!A32)</f>
        <v/>
      </c>
      <c r="E11" s="136" t="str">
        <f>IF('ΥΚ-Θ1'!$B32="","",'ΥΚ-Θ1'!B32)</f>
        <v/>
      </c>
      <c r="F11" s="106" t="str">
        <f>IF('ΥΚ-Θ1'!$C32="","",'ΥΚ-Θ1'!C32)</f>
        <v/>
      </c>
      <c r="G11" s="106" t="str">
        <f>IF('ΥΚ-Θ1'!$D32="","",'ΥΚ-Θ1'!D32)</f>
        <v/>
      </c>
      <c r="H11" s="136" t="str">
        <f>IF('ΥΚ-Θ1'!$E32="","",'ΥΚ-Θ1'!E32)</f>
        <v/>
      </c>
      <c r="I11" s="136" t="str">
        <f>IF('ΥΚ-Θ1'!$F32="","",'ΥΚ-Θ1'!F32)</f>
        <v/>
      </c>
      <c r="J11" s="109" t="str">
        <f>IF(F11="","",IF('ΥΚ-Θ1'!$A$59=1,"-",IF('ΥΚ-Θ1'!$A$59=2,"+","+")))</f>
        <v/>
      </c>
      <c r="L11" s="203"/>
      <c r="M11" s="203"/>
    </row>
    <row r="12" spans="1:13" s="108" customFormat="1" ht="18.75" customHeight="1" x14ac:dyDescent="0.25">
      <c r="A12" s="103" t="str">
        <f>IF('ΥΚ-Θ1'!B33="","",LOOKUP('ΥΚ-Θ1'!$C$16,stoixeia!$C$5:$C$313,stoixeia!$B$5:$B$313))</f>
        <v/>
      </c>
      <c r="B12" s="104" t="str">
        <f>IF('ΥΚ-Θ1'!$B33="","",'ΥΚ-Θ1'!$C$16)</f>
        <v/>
      </c>
      <c r="C12" s="105" t="str">
        <f>IF('ΥΚ-Θ1'!$B33="","",LOOKUP('ΥΚ-Θ1'!$C$16,stoixeia!$C$5:$C$313,stoixeia!$G$5:$G$313))</f>
        <v/>
      </c>
      <c r="D12" s="106" t="str">
        <f>IF('ΥΚ-Θ1'!$B$25="","",'ΥΚ-Θ1'!A33)</f>
        <v/>
      </c>
      <c r="E12" s="136" t="str">
        <f>IF('ΥΚ-Θ1'!$B33="","",'ΥΚ-Θ1'!B33)</f>
        <v/>
      </c>
      <c r="F12" s="106" t="str">
        <f>IF('ΥΚ-Θ1'!$C33="","",'ΥΚ-Θ1'!C33)</f>
        <v/>
      </c>
      <c r="G12" s="106" t="str">
        <f>IF('ΥΚ-Θ1'!$D33="","",'ΥΚ-Θ1'!D33)</f>
        <v/>
      </c>
      <c r="H12" s="136" t="str">
        <f>IF('ΥΚ-Θ1'!$E33="","",'ΥΚ-Θ1'!E33)</f>
        <v/>
      </c>
      <c r="I12" s="136" t="str">
        <f>IF('ΥΚ-Θ1'!$F33="","",'ΥΚ-Θ1'!F33)</f>
        <v/>
      </c>
      <c r="J12" s="109" t="str">
        <f>IF(F12="","",IF('ΥΚ-Θ1'!$A$59=1,"-",IF('ΥΚ-Θ1'!$A$59=2,"+","+")))</f>
        <v/>
      </c>
      <c r="L12" s="144"/>
      <c r="M12" s="144"/>
    </row>
    <row r="13" spans="1:13" s="108" customFormat="1" ht="18.75" customHeight="1" x14ac:dyDescent="0.2">
      <c r="A13" s="103" t="str">
        <f>IF('ΥΚ-Θ1'!B34="","",LOOKUP('ΥΚ-Θ1'!$C$16,stoixeia!$C$5:$C$313,stoixeia!$B$5:$B$313))</f>
        <v/>
      </c>
      <c r="B13" s="104" t="str">
        <f>IF('ΥΚ-Θ1'!$B34="","",'ΥΚ-Θ1'!$C$16)</f>
        <v/>
      </c>
      <c r="C13" s="105" t="str">
        <f>IF('ΥΚ-Θ1'!$B34="","",LOOKUP('ΥΚ-Θ1'!$C$16,stoixeia!$C$5:$C$313,stoixeia!$G$5:$G$313))</f>
        <v/>
      </c>
      <c r="D13" s="106" t="str">
        <f>IF('ΥΚ-Θ1'!$B$25="","",'ΥΚ-Θ1'!A34)</f>
        <v/>
      </c>
      <c r="E13" s="136" t="str">
        <f>IF('ΥΚ-Θ1'!$B34="","",'ΥΚ-Θ1'!B34)</f>
        <v/>
      </c>
      <c r="F13" s="106" t="str">
        <f>IF('ΥΚ-Θ1'!$C34="","",'ΥΚ-Θ1'!C34)</f>
        <v/>
      </c>
      <c r="G13" s="106" t="str">
        <f>IF('ΥΚ-Θ1'!$D34="","",'ΥΚ-Θ1'!D34)</f>
        <v/>
      </c>
      <c r="H13" s="136" t="str">
        <f>IF('ΥΚ-Θ1'!$E34="","",'ΥΚ-Θ1'!E34)</f>
        <v/>
      </c>
      <c r="I13" s="136" t="str">
        <f>IF('ΥΚ-Θ1'!$F34="","",'ΥΚ-Θ1'!F34)</f>
        <v/>
      </c>
      <c r="J13" s="109" t="str">
        <f>IF(F13="","",IF('ΥΚ-Θ1'!$A$59=1,"-",IF('ΥΚ-Θ1'!$A$59=2,"+","+")))</f>
        <v/>
      </c>
    </row>
    <row r="14" spans="1:13" s="108" customFormat="1" ht="18.75" customHeight="1" x14ac:dyDescent="0.2">
      <c r="A14" s="103" t="str">
        <f>IF('ΥΚ-Θ1'!B35="","",LOOKUP('ΥΚ-Θ1'!$C$16,stoixeia!$C$5:$C$313,stoixeia!$B$5:$B$313))</f>
        <v/>
      </c>
      <c r="B14" s="104" t="str">
        <f>IF('ΥΚ-Θ1'!$B35="","",'ΥΚ-Θ1'!$C$16)</f>
        <v/>
      </c>
      <c r="C14" s="105" t="str">
        <f>IF('ΥΚ-Θ1'!$B35="","",LOOKUP('ΥΚ-Θ1'!$C$16,stoixeia!$C$5:$C$313,stoixeia!$G$5:$G$313))</f>
        <v/>
      </c>
      <c r="D14" s="106" t="str">
        <f>IF('ΥΚ-Θ1'!$B$25="","",'ΥΚ-Θ1'!A35)</f>
        <v/>
      </c>
      <c r="E14" s="136" t="str">
        <f>IF('ΥΚ-Θ1'!$B35="","",'ΥΚ-Θ1'!B35)</f>
        <v/>
      </c>
      <c r="F14" s="106" t="str">
        <f>IF('ΥΚ-Θ1'!$C35="","",'ΥΚ-Θ1'!C35)</f>
        <v/>
      </c>
      <c r="G14" s="106" t="str">
        <f>IF('ΥΚ-Θ1'!$D35="","",'ΥΚ-Θ1'!D35)</f>
        <v/>
      </c>
      <c r="H14" s="136" t="str">
        <f>IF('ΥΚ-Θ1'!$E35="","",'ΥΚ-Θ1'!E35)</f>
        <v/>
      </c>
      <c r="I14" s="136" t="str">
        <f>IF('ΥΚ-Θ1'!$F35="","",'ΥΚ-Θ1'!F35)</f>
        <v/>
      </c>
      <c r="J14" s="109" t="str">
        <f>IF(F14="","",IF('ΥΚ-Θ1'!$A$59=1,"-",IF('ΥΚ-Θ1'!$A$59=2,"-","+")))</f>
        <v/>
      </c>
    </row>
    <row r="15" spans="1:13" s="108" customFormat="1" ht="18.75" customHeight="1" x14ac:dyDescent="0.2">
      <c r="A15" s="103" t="str">
        <f>IF('ΥΚ-Θ1'!B36="","",LOOKUP('ΥΚ-Θ1'!$C$16,stoixeia!$C$5:$C$313,stoixeia!$B$5:$B$313))</f>
        <v/>
      </c>
      <c r="B15" s="104" t="str">
        <f>IF('ΥΚ-Θ1'!$B36="","",'ΥΚ-Θ1'!$C$16)</f>
        <v/>
      </c>
      <c r="C15" s="105" t="str">
        <f>IF('ΥΚ-Θ1'!$B36="","",LOOKUP('ΥΚ-Θ1'!$C$16,stoixeia!$C$5:$C$313,stoixeia!$G$5:$G$313))</f>
        <v/>
      </c>
      <c r="D15" s="106" t="str">
        <f>IF('ΥΚ-Θ1'!$B$25="","",'ΥΚ-Θ1'!A36)</f>
        <v/>
      </c>
      <c r="E15" s="136" t="str">
        <f>IF('ΥΚ-Θ1'!$B36="","",'ΥΚ-Θ1'!B36)</f>
        <v/>
      </c>
      <c r="F15" s="106" t="str">
        <f>IF('ΥΚ-Θ1'!$C36="","",'ΥΚ-Θ1'!C36)</f>
        <v/>
      </c>
      <c r="G15" s="106" t="str">
        <f>IF('ΥΚ-Θ1'!$D36="","",'ΥΚ-Θ1'!D36)</f>
        <v/>
      </c>
      <c r="H15" s="136" t="str">
        <f>IF('ΥΚ-Θ1'!$E36="","",'ΥΚ-Θ1'!E36)</f>
        <v/>
      </c>
      <c r="I15" s="136" t="str">
        <f>IF('ΥΚ-Θ1'!$F36="","",'ΥΚ-Θ1'!F36)</f>
        <v/>
      </c>
      <c r="J15" s="109" t="str">
        <f>IF(F15="","",IF('ΥΚ-Θ1'!$A$59=1,"-",IF('ΥΚ-Θ1'!$A$59=2,"-","+")))</f>
        <v/>
      </c>
    </row>
    <row r="16" spans="1:13" s="108" customFormat="1" ht="18.75" customHeight="1" x14ac:dyDescent="0.2">
      <c r="A16" s="103" t="str">
        <f>IF('ΥΚ-Θ1'!B37="","",LOOKUP('ΥΚ-Θ1'!$C$16,stoixeia!$C$5:$C$313,stoixeia!$B$5:$B$313))</f>
        <v/>
      </c>
      <c r="B16" s="104" t="str">
        <f>IF('ΥΚ-Θ1'!$B37="","",'ΥΚ-Θ1'!$C$16)</f>
        <v/>
      </c>
      <c r="C16" s="105" t="str">
        <f>IF('ΥΚ-Θ1'!$B37="","",LOOKUP('ΥΚ-Θ1'!$C$16,stoixeia!$C$5:$C$313,stoixeia!$G$5:$G$313))</f>
        <v/>
      </c>
      <c r="D16" s="106" t="str">
        <f>IF('ΥΚ-Θ1'!$B$25="","",'ΥΚ-Θ1'!A37)</f>
        <v/>
      </c>
      <c r="E16" s="136" t="str">
        <f>IF('ΥΚ-Θ1'!$B37="","",'ΥΚ-Θ1'!B37)</f>
        <v/>
      </c>
      <c r="F16" s="106" t="str">
        <f>IF('ΥΚ-Θ1'!$C37="","",'ΥΚ-Θ1'!C37)</f>
        <v/>
      </c>
      <c r="G16" s="106" t="str">
        <f>IF('ΥΚ-Θ1'!$D37="","",'ΥΚ-Θ1'!D37)</f>
        <v/>
      </c>
      <c r="H16" s="136" t="str">
        <f>IF('ΥΚ-Θ1'!$E37="","",'ΥΚ-Θ1'!E37)</f>
        <v/>
      </c>
      <c r="I16" s="136" t="str">
        <f>IF('ΥΚ-Θ1'!$F37="","",'ΥΚ-Θ1'!F37)</f>
        <v/>
      </c>
      <c r="J16" s="109" t="str">
        <f>IF(F16="","",IF('ΥΚ-Θ1'!$A$59=1,"-",IF('ΥΚ-Θ1'!$A$59=2,"-","+")))</f>
        <v/>
      </c>
    </row>
    <row r="17" spans="1:12" s="108" customFormat="1" ht="18.75" customHeight="1" x14ac:dyDescent="0.2">
      <c r="A17" s="103" t="str">
        <f>IF('ΥΚ-Θ1'!B38="","",LOOKUP('ΥΚ-Θ1'!$C$16,stoixeia!$C$5:$C$313,stoixeia!$B$5:$B$313))</f>
        <v/>
      </c>
      <c r="B17" s="104" t="str">
        <f>IF('ΥΚ-Θ1'!$B38="","",'ΥΚ-Θ1'!$C$16)</f>
        <v/>
      </c>
      <c r="C17" s="105" t="str">
        <f>IF('ΥΚ-Θ1'!$B38="","",LOOKUP('ΥΚ-Θ1'!$C$16,stoixeia!$C$5:$C$313,stoixeia!$G$5:$G$313))</f>
        <v/>
      </c>
      <c r="D17" s="106" t="str">
        <f>IF('ΥΚ-Θ1'!$B$25="","",'ΥΚ-Θ1'!A38)</f>
        <v/>
      </c>
      <c r="E17" s="136" t="str">
        <f>IF('ΥΚ-Θ1'!$B38="","",'ΥΚ-Θ1'!B38)</f>
        <v/>
      </c>
      <c r="F17" s="106" t="str">
        <f>IF('ΥΚ-Θ1'!$C38="","",'ΥΚ-Θ1'!C38)</f>
        <v/>
      </c>
      <c r="G17" s="106" t="str">
        <f>IF('ΥΚ-Θ1'!$D38="","",'ΥΚ-Θ1'!D38)</f>
        <v/>
      </c>
      <c r="H17" s="136" t="str">
        <f>IF('ΥΚ-Θ1'!$E38="","",'ΥΚ-Θ1'!E38)</f>
        <v/>
      </c>
      <c r="I17" s="136" t="str">
        <f>IF('ΥΚ-Θ1'!$F38="","",'ΥΚ-Θ1'!F38)</f>
        <v/>
      </c>
      <c r="J17" s="109" t="str">
        <f>IF(F17="","",IF('ΥΚ-Θ1'!$A$59=1,"-",IF('ΥΚ-Θ1'!$A$59=2,"-","+")))</f>
        <v/>
      </c>
    </row>
    <row r="18" spans="1:12" s="108" customFormat="1" ht="18.75" customHeight="1" x14ac:dyDescent="0.2">
      <c r="A18" s="103" t="str">
        <f>IF('ΥΚ-Θ1'!B39="","",LOOKUP('ΥΚ-Θ1'!$C$16,stoixeia!$C$5:$C$313,stoixeia!$B$5:$B$313))</f>
        <v/>
      </c>
      <c r="B18" s="104" t="str">
        <f>IF('ΥΚ-Θ1'!$B39="","",'ΥΚ-Θ1'!$C$16)</f>
        <v/>
      </c>
      <c r="C18" s="105" t="str">
        <f>IF('ΥΚ-Θ1'!$B39="","",LOOKUP('ΥΚ-Θ1'!$C$16,stoixeia!$C$5:$C$313,stoixeia!$G$5:$G$313))</f>
        <v/>
      </c>
      <c r="D18" s="106" t="str">
        <f>IF('ΥΚ-Θ1'!$B$25="","",'ΥΚ-Θ1'!A39)</f>
        <v/>
      </c>
      <c r="E18" s="136" t="str">
        <f>IF('ΥΚ-Θ1'!$B39="","",'ΥΚ-Θ1'!B39)</f>
        <v/>
      </c>
      <c r="F18" s="106" t="str">
        <f>IF('ΥΚ-Θ1'!$C39="","",'ΥΚ-Θ1'!C39)</f>
        <v/>
      </c>
      <c r="G18" s="106" t="str">
        <f>IF('ΥΚ-Θ1'!$D39="","",'ΥΚ-Θ1'!D39)</f>
        <v/>
      </c>
      <c r="H18" s="136" t="str">
        <f>IF('ΥΚ-Θ1'!$E39="","",'ΥΚ-Θ1'!E39)</f>
        <v/>
      </c>
      <c r="I18" s="136" t="str">
        <f>IF('ΥΚ-Θ1'!$F39="","",'ΥΚ-Θ1'!F39)</f>
        <v/>
      </c>
      <c r="J18" s="109" t="str">
        <f>IF(F18="","",IF('ΥΚ-Θ1'!$A$59=1,"-",IF('ΥΚ-Θ1'!$A$59=2,"-","+")))</f>
        <v/>
      </c>
    </row>
    <row r="19" spans="1:12" s="108" customFormat="1" ht="18.75" customHeight="1" x14ac:dyDescent="0.2">
      <c r="A19" s="103" t="str">
        <f>IF('ΥΚ-Θ1'!B40="","",LOOKUP('ΥΚ-Θ1'!$C$16,stoixeia!$C$5:$C$313,stoixeia!$B$5:$B$313))</f>
        <v/>
      </c>
      <c r="B19" s="104" t="str">
        <f>IF('ΥΚ-Θ1'!$B40="","",'ΥΚ-Θ1'!$C$16)</f>
        <v/>
      </c>
      <c r="C19" s="105" t="str">
        <f>IF('ΥΚ-Θ1'!$B40="","",LOOKUP('ΥΚ-Θ1'!$C$16,stoixeia!$C$5:$C$313,stoixeia!$G$5:$G$313))</f>
        <v/>
      </c>
      <c r="D19" s="106" t="str">
        <f>IF('ΥΚ-Θ1'!$B$25="","",'ΥΚ-Θ1'!A40)</f>
        <v/>
      </c>
      <c r="E19" s="136" t="str">
        <f>IF('ΥΚ-Θ1'!$B40="","",'ΥΚ-Θ1'!B40)</f>
        <v/>
      </c>
      <c r="F19" s="106" t="str">
        <f>IF('ΥΚ-Θ1'!$C40="","",'ΥΚ-Θ1'!C40)</f>
        <v/>
      </c>
      <c r="G19" s="106" t="str">
        <f>IF('ΥΚ-Θ1'!$D40="","",'ΥΚ-Θ1'!D40)</f>
        <v/>
      </c>
      <c r="H19" s="136" t="str">
        <f>IF('ΥΚ-Θ1'!$E40="","",'ΥΚ-Θ1'!E40)</f>
        <v/>
      </c>
      <c r="I19" s="136" t="str">
        <f>IF('ΥΚ-Θ1'!$F40="","",'ΥΚ-Θ1'!F40)</f>
        <v/>
      </c>
      <c r="J19" s="109" t="str">
        <f>IF(F19="","",IF('ΥΚ-Θ1'!$A$59=1,"-",IF('ΥΚ-Θ1'!$A$59=2,"-","+")))</f>
        <v/>
      </c>
    </row>
    <row r="20" spans="1:12" s="108" customFormat="1" ht="18.75" customHeight="1" x14ac:dyDescent="0.2">
      <c r="A20" s="103" t="str">
        <f>IF('ΥΚ-Θ1'!B41="","",LOOKUP('ΥΚ-Θ1'!$C$16,stoixeia!$C$5:$C$313,stoixeia!$B$5:$B$313))</f>
        <v/>
      </c>
      <c r="B20" s="104" t="str">
        <f>IF('ΥΚ-Θ1'!$B41="","",'ΥΚ-Θ1'!$C$16)</f>
        <v/>
      </c>
      <c r="C20" s="105" t="str">
        <f>IF('ΥΚ-Θ1'!$B41="","",LOOKUP('ΥΚ-Θ1'!$C$16,stoixeia!$C$5:$C$313,stoixeia!$G$5:$G$313))</f>
        <v/>
      </c>
      <c r="D20" s="106" t="str">
        <f>IF('ΥΚ-Θ1'!$B$25="","",'ΥΚ-Θ1'!A41)</f>
        <v/>
      </c>
      <c r="E20" s="136" t="str">
        <f>IF('ΥΚ-Θ1'!$B41="","",'ΥΚ-Θ1'!B41)</f>
        <v/>
      </c>
      <c r="F20" s="106" t="str">
        <f>IF('ΥΚ-Θ1'!$C41="","",'ΥΚ-Θ1'!C41)</f>
        <v/>
      </c>
      <c r="G20" s="106" t="str">
        <f>IF('ΥΚ-Θ1'!$D41="","",'ΥΚ-Θ1'!D41)</f>
        <v/>
      </c>
      <c r="H20" s="136" t="str">
        <f>IF('ΥΚ-Θ1'!$E41="","",'ΥΚ-Θ1'!E41)</f>
        <v/>
      </c>
      <c r="I20" s="136" t="str">
        <f>IF('ΥΚ-Θ1'!$F41="","",'ΥΚ-Θ1'!F41)</f>
        <v/>
      </c>
      <c r="J20" s="109" t="str">
        <f>IF(F20="","",IF('ΥΚ-Θ1'!$A$59=1,"-",IF('ΥΚ-Θ1'!$A$59=2,"-","+")))</f>
        <v/>
      </c>
    </row>
    <row r="21" spans="1:12" s="108" customFormat="1" ht="18.75" customHeight="1" x14ac:dyDescent="0.2">
      <c r="A21" s="103" t="str">
        <f>IF('ΥΚ-Θ1'!B42="","",LOOKUP('ΥΚ-Θ1'!$C$16,stoixeia!$C$5:$C$313,stoixeia!$B$5:$B$313))</f>
        <v/>
      </c>
      <c r="B21" s="104" t="str">
        <f>IF('ΥΚ-Θ1'!$B42="","",'ΥΚ-Θ1'!$C$16)</f>
        <v/>
      </c>
      <c r="C21" s="105" t="str">
        <f>IF('ΥΚ-Θ1'!$B42="","",LOOKUP('ΥΚ-Θ1'!$C$16,stoixeia!$C$5:$C$313,stoixeia!$G$5:$G$313))</f>
        <v/>
      </c>
      <c r="D21" s="106" t="str">
        <f>IF('ΥΚ-Θ1'!$B$25="","",'ΥΚ-Θ1'!A42)</f>
        <v/>
      </c>
      <c r="E21" s="136" t="str">
        <f>IF('ΥΚ-Θ1'!$B42="","",'ΥΚ-Θ1'!B42)</f>
        <v/>
      </c>
      <c r="F21" s="106" t="str">
        <f>IF('ΥΚ-Θ1'!$C42="","",'ΥΚ-Θ1'!C42)</f>
        <v/>
      </c>
      <c r="G21" s="106" t="str">
        <f>IF('ΥΚ-Θ1'!$D42="","",'ΥΚ-Θ1'!D42)</f>
        <v/>
      </c>
      <c r="H21" s="136" t="str">
        <f>IF('ΥΚ-Θ1'!$E42="","",'ΥΚ-Θ1'!E42)</f>
        <v/>
      </c>
      <c r="I21" s="136" t="str">
        <f>IF('ΥΚ-Θ1'!$F42="","",'ΥΚ-Θ1'!F42)</f>
        <v/>
      </c>
      <c r="J21" s="109" t="str">
        <f>IF(F21="","",IF('ΥΚ-Θ1'!$A$59=1,"-",IF('ΥΚ-Θ1'!$A$59=2,"-","+")))</f>
        <v/>
      </c>
    </row>
    <row r="22" spans="1:12" s="108" customFormat="1" ht="18.75" customHeight="1" x14ac:dyDescent="0.2">
      <c r="A22" s="103" t="str">
        <f>IF('ΥΚ-Θ1'!B43="","",LOOKUP('ΥΚ-Θ1'!$C$16,stoixeia!$C$5:$C$313,stoixeia!$B$5:$B$313))</f>
        <v/>
      </c>
      <c r="B22" s="104" t="str">
        <f>IF('ΥΚ-Θ1'!$B43="","",'ΥΚ-Θ1'!$C$16)</f>
        <v/>
      </c>
      <c r="C22" s="105" t="str">
        <f>IF('ΥΚ-Θ1'!$B43="","",LOOKUP('ΥΚ-Θ1'!$C$16,stoixeia!$C$5:$C$313,stoixeia!$G$5:$G$313))</f>
        <v/>
      </c>
      <c r="D22" s="106" t="str">
        <f>IF('ΥΚ-Θ1'!$B$25="","",'ΥΚ-Θ1'!A43)</f>
        <v/>
      </c>
      <c r="E22" s="136" t="str">
        <f>IF('ΥΚ-Θ1'!$B43="","",'ΥΚ-Θ1'!B43)</f>
        <v/>
      </c>
      <c r="F22" s="106" t="str">
        <f>IF('ΥΚ-Θ1'!$C43="","",'ΥΚ-Θ1'!C43)</f>
        <v/>
      </c>
      <c r="G22" s="106" t="str">
        <f>IF('ΥΚ-Θ1'!$D43="","",'ΥΚ-Θ1'!D43)</f>
        <v/>
      </c>
      <c r="H22" s="136" t="str">
        <f>IF('ΥΚ-Θ1'!$E43="","",'ΥΚ-Θ1'!E43)</f>
        <v/>
      </c>
      <c r="I22" s="136" t="str">
        <f>IF('ΥΚ-Θ1'!$F43="","",'ΥΚ-Θ1'!F43)</f>
        <v/>
      </c>
      <c r="J22" s="109" t="str">
        <f>IF(F22="","",IF('ΥΚ-Θ1'!$A$59=1,"-",IF('ΥΚ-Θ1'!$A$59=2,"-","+")))</f>
        <v/>
      </c>
    </row>
    <row r="23" spans="1:12" s="108" customFormat="1" ht="18.75" customHeight="1" x14ac:dyDescent="0.2">
      <c r="A23" s="103" t="str">
        <f>IF('ΥΚ-Θ1'!B44="","",LOOKUP('ΥΚ-Θ1'!$C$16,stoixeia!$C$5:$C$313,stoixeia!$B$5:$B$313))</f>
        <v/>
      </c>
      <c r="B23" s="104" t="str">
        <f>IF('ΥΚ-Θ1'!$B44="","",'ΥΚ-Θ1'!$C$16)</f>
        <v/>
      </c>
      <c r="C23" s="105" t="str">
        <f>IF('ΥΚ-Θ1'!$B44="","",LOOKUP('ΥΚ-Θ1'!$C$16,stoixeia!$C$5:$C$313,stoixeia!$G$5:$G$313))</f>
        <v/>
      </c>
      <c r="D23" s="106" t="str">
        <f>IF('ΥΚ-Θ1'!$B$25="","",'ΥΚ-Θ1'!A44)</f>
        <v/>
      </c>
      <c r="E23" s="136" t="str">
        <f>IF('ΥΚ-Θ1'!$B44="","",'ΥΚ-Θ1'!B44)</f>
        <v/>
      </c>
      <c r="F23" s="106" t="str">
        <f>IF('ΥΚ-Θ1'!$C44="","",'ΥΚ-Θ1'!C44)</f>
        <v/>
      </c>
      <c r="G23" s="106" t="str">
        <f>IF('ΥΚ-Θ1'!$D44="","",'ΥΚ-Θ1'!D44)</f>
        <v/>
      </c>
      <c r="H23" s="136" t="str">
        <f>IF('ΥΚ-Θ1'!$E44="","",'ΥΚ-Θ1'!E44)</f>
        <v/>
      </c>
      <c r="I23" s="136" t="str">
        <f>IF('ΥΚ-Θ1'!$F44="","",'ΥΚ-Θ1'!F44)</f>
        <v/>
      </c>
      <c r="J23" s="109" t="str">
        <f>IF(F23="","",IF('ΥΚ-Θ1'!$A$59=1,"-",IF('ΥΚ-Θ1'!$A$59=2,"-","+")))</f>
        <v/>
      </c>
    </row>
    <row r="24" spans="1:12" x14ac:dyDescent="0.25">
      <c r="B24" t="str">
        <f>IF('ΥΚ-Θ1'!B49="","",'ΥΚ-Θ1'!C35)</f>
        <v/>
      </c>
    </row>
    <row r="26" spans="1:12" s="99" customFormat="1" ht="15.75" thickBot="1" x14ac:dyDescent="0.3">
      <c r="A26" s="93"/>
      <c r="J26" s="93"/>
    </row>
    <row r="27" spans="1:12" s="99" customFormat="1" ht="15.75" thickBot="1" x14ac:dyDescent="0.3">
      <c r="A27" s="93"/>
      <c r="D27" s="197" t="s">
        <v>953</v>
      </c>
      <c r="E27" s="198"/>
      <c r="F27" s="199"/>
      <c r="G27" s="200" t="s">
        <v>954</v>
      </c>
      <c r="H27" s="200"/>
      <c r="I27" s="200"/>
      <c r="J27" s="201" t="s">
        <v>954</v>
      </c>
      <c r="K27" s="202"/>
      <c r="L27" s="138"/>
    </row>
    <row r="28" spans="1:12" ht="15.75" thickBot="1" x14ac:dyDescent="0.3">
      <c r="A28" s="94" t="s">
        <v>934</v>
      </c>
      <c r="B28" s="94" t="s">
        <v>957</v>
      </c>
      <c r="C28" s="94" t="s">
        <v>22</v>
      </c>
      <c r="D28" s="94" t="s">
        <v>31</v>
      </c>
      <c r="E28" s="94" t="s">
        <v>32</v>
      </c>
      <c r="F28" s="94" t="s">
        <v>33</v>
      </c>
      <c r="G28" s="94" t="s">
        <v>1902</v>
      </c>
      <c r="H28" s="94" t="s">
        <v>35</v>
      </c>
      <c r="I28" s="95" t="s">
        <v>36</v>
      </c>
      <c r="J28" s="94" t="s">
        <v>1903</v>
      </c>
      <c r="K28" s="114" t="s">
        <v>1904</v>
      </c>
      <c r="L28" s="139"/>
    </row>
    <row r="29" spans="1:12" ht="41.25" customHeight="1" thickBot="1" x14ac:dyDescent="0.3">
      <c r="A29" s="100" t="str">
        <f>+A4</f>
        <v/>
      </c>
      <c r="B29" s="101" t="str">
        <f>+B4</f>
        <v/>
      </c>
      <c r="C29" s="102" t="str">
        <f>+C4</f>
        <v/>
      </c>
      <c r="D29" s="112">
        <f>+'ΥΚ-Θ1'!A64</f>
        <v>0</v>
      </c>
      <c r="E29" s="112">
        <f>+'ΥΚ-Θ1'!B64</f>
        <v>0</v>
      </c>
      <c r="F29" s="112">
        <f>+'ΥΚ-Θ1'!C64</f>
        <v>0</v>
      </c>
      <c r="G29" s="137">
        <f>+'ΥΚ-Θ1'!D64</f>
        <v>0</v>
      </c>
      <c r="H29" s="137">
        <f>+'ΥΚ-Θ1'!E64</f>
        <v>0</v>
      </c>
      <c r="I29" s="141">
        <f>+'ΥΚ-Θ1'!F64</f>
        <v>0</v>
      </c>
      <c r="J29" s="142">
        <f>+D29</f>
        <v>0</v>
      </c>
      <c r="K29" s="143">
        <f>+E29</f>
        <v>0</v>
      </c>
      <c r="L29" s="140"/>
    </row>
    <row r="33" spans="1:6" x14ac:dyDescent="0.25">
      <c r="A33" s="172" t="s">
        <v>2009</v>
      </c>
      <c r="B33" s="171" t="e">
        <f>VLOOKUP($B$29,stoixeia!$C$5:$AS$298,37,FALSE)</f>
        <v>#N/A</v>
      </c>
      <c r="E33" t="s">
        <v>2013</v>
      </c>
      <c r="F33" s="171" t="e">
        <f>VLOOKUP($B$29,stoixeia!$C$5:$AS$298,10,FALSE)</f>
        <v>#N/A</v>
      </c>
    </row>
    <row r="34" spans="1:6" x14ac:dyDescent="0.25">
      <c r="A34" s="172" t="s">
        <v>2012</v>
      </c>
      <c r="B34" s="171" t="e">
        <f>IF(VLOOKUP($B$29,stoixeia!$C$5:$AS$298,36,FALSE)=0,"-------------",VLOOKUP($B$29,stoixeia!$C$5:$AS$298,36,FALSE))</f>
        <v>#N/A</v>
      </c>
      <c r="E34" t="s">
        <v>2014</v>
      </c>
      <c r="F34" s="171" t="e">
        <f>VLOOKUP($B$29,stoixeia!$C$5:$AS$298,12,FALSE)</f>
        <v>#N/A</v>
      </c>
    </row>
    <row r="35" spans="1:6" x14ac:dyDescent="0.25">
      <c r="A35" s="172" t="s">
        <v>2010</v>
      </c>
      <c r="B35" s="171" t="e">
        <f>VLOOKUP($B$29,stoixeia!$C$5:$AS$298,40,FALSE)</f>
        <v>#N/A</v>
      </c>
      <c r="E35" t="s">
        <v>2015</v>
      </c>
      <c r="F35" s="171" t="e">
        <f>VLOOKUP($B$29,stoixeia!$C$5:$AS$298,13,FALSE)</f>
        <v>#N/A</v>
      </c>
    </row>
    <row r="37" spans="1:6" x14ac:dyDescent="0.25">
      <c r="A37" s="172" t="s">
        <v>59</v>
      </c>
      <c r="B37" s="171" t="e">
        <f>VLOOKUP($B$29,stoixeia!$C$5:$AS$298,42,FALSE)</f>
        <v>#N/A</v>
      </c>
      <c r="C37" s="171" t="e">
        <f>VLOOKUP($B$29,stoixeia!$C$5:$AS$298,4,FALSE)</f>
        <v>#N/A</v>
      </c>
      <c r="D37" s="171"/>
    </row>
    <row r="38" spans="1:6" x14ac:dyDescent="0.25">
      <c r="A38" s="172" t="s">
        <v>2011</v>
      </c>
      <c r="B38" s="171" t="e">
        <f>VLOOKUP($B$29,stoixeia!$C$5:$AS$298,43,FALSE)</f>
        <v>#N/A</v>
      </c>
    </row>
    <row r="39" spans="1:6" x14ac:dyDescent="0.25">
      <c r="A39" s="172" t="s">
        <v>58</v>
      </c>
      <c r="B39" s="171" t="e">
        <f>VLOOKUP($B$29,stoixeia!$C$5:$AS$298,41,FALSE)</f>
        <v>#N/A</v>
      </c>
    </row>
  </sheetData>
  <sheetProtection password="CF5A" sheet="1" objects="1" scenarios="1" selectLockedCells="1" selectUnlockedCells="1"/>
  <mergeCells count="6">
    <mergeCell ref="D27:F27"/>
    <mergeCell ref="G27:I27"/>
    <mergeCell ref="H3:I3"/>
    <mergeCell ref="J27:K27"/>
    <mergeCell ref="L9:M11"/>
    <mergeCell ref="L4:M8"/>
  </mergeCells>
  <conditionalFormatting sqref="A4:J6">
    <cfRule type="expression" dxfId="7" priority="9">
      <formula>$B$1&lt;&gt;""</formula>
    </cfRule>
  </conditionalFormatting>
  <conditionalFormatting sqref="A7:J8">
    <cfRule type="expression" dxfId="6" priority="8">
      <formula>$B$1=1</formula>
    </cfRule>
  </conditionalFormatting>
  <conditionalFormatting sqref="A9:J23">
    <cfRule type="expression" dxfId="5" priority="7">
      <formula>$B$1=1</formula>
    </cfRule>
  </conditionalFormatting>
  <conditionalFormatting sqref="A4:J8">
    <cfRule type="expression" dxfId="4" priority="6">
      <formula>$B$1=2</formula>
    </cfRule>
  </conditionalFormatting>
  <conditionalFormatting sqref="A9:J13">
    <cfRule type="expression" dxfId="3" priority="5">
      <formula>$B$1=2</formula>
    </cfRule>
  </conditionalFormatting>
  <conditionalFormatting sqref="A14:J23">
    <cfRule type="expression" dxfId="2" priority="4">
      <formula>$B$1=2</formula>
    </cfRule>
  </conditionalFormatting>
  <conditionalFormatting sqref="A7:J10">
    <cfRule type="expression" dxfId="1" priority="2">
      <formula>$B$1=3</formula>
    </cfRule>
  </conditionalFormatting>
  <conditionalFormatting sqref="A11:J23">
    <cfRule type="expression" dxfId="0" priority="1">
      <formula>$B$1=3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B696"/>
  <sheetViews>
    <sheetView topLeftCell="AZ1" workbookViewId="0">
      <selection sqref="A1:AY1048576"/>
    </sheetView>
  </sheetViews>
  <sheetFormatPr defaultColWidth="9.140625" defaultRowHeight="22.5" customHeight="1" x14ac:dyDescent="0.25"/>
  <cols>
    <col min="1" max="1" width="4.42578125" style="1" hidden="1" customWidth="1"/>
    <col min="2" max="2" width="4.42578125" style="2" hidden="1" customWidth="1"/>
    <col min="3" max="3" width="41.7109375" style="1" hidden="1" customWidth="1"/>
    <col min="4" max="4" width="9.5703125" style="3" hidden="1" customWidth="1"/>
    <col min="5" max="5" width="7.7109375" style="3" hidden="1" customWidth="1"/>
    <col min="6" max="6" width="7.42578125" style="2" hidden="1" customWidth="1"/>
    <col min="7" max="7" width="12.140625" style="2" hidden="1" customWidth="1"/>
    <col min="8" max="8" width="4.85546875" style="2" hidden="1" customWidth="1"/>
    <col min="9" max="9" width="4.140625" style="1" hidden="1" customWidth="1"/>
    <col min="10" max="10" width="5.85546875" style="1" hidden="1" customWidth="1"/>
    <col min="11" max="11" width="7.5703125" style="1" hidden="1" customWidth="1"/>
    <col min="12" max="12" width="6.42578125" style="2" hidden="1" customWidth="1"/>
    <col min="13" max="15" width="6.5703125" style="1" hidden="1" customWidth="1"/>
    <col min="16" max="17" width="4.7109375" style="48" hidden="1" customWidth="1"/>
    <col min="18" max="18" width="6.140625" style="48" hidden="1" customWidth="1"/>
    <col min="19" max="19" width="6.140625" style="49" hidden="1" customWidth="1"/>
    <col min="20" max="20" width="6.85546875" style="49" hidden="1" customWidth="1"/>
    <col min="21" max="21" width="6.28515625" style="49" hidden="1" customWidth="1"/>
    <col min="22" max="23" width="4.7109375" style="50" hidden="1" customWidth="1"/>
    <col min="24" max="24" width="6.85546875" style="50" hidden="1" customWidth="1"/>
    <col min="25" max="25" width="6.5703125" style="50" hidden="1" customWidth="1"/>
    <col min="26" max="26" width="20" style="16" hidden="1" customWidth="1"/>
    <col min="27" max="27" width="9.42578125" style="17" hidden="1" customWidth="1"/>
    <col min="28" max="28" width="8.28515625" style="26" hidden="1" customWidth="1"/>
    <col min="29" max="30" width="5.140625" style="4" hidden="1" customWidth="1"/>
    <col min="31" max="31" width="5.140625" style="1" hidden="1" customWidth="1"/>
    <col min="32" max="32" width="22.5703125" style="4" hidden="1" customWidth="1"/>
    <col min="33" max="33" width="10.140625" style="4" hidden="1" customWidth="1"/>
    <col min="34" max="34" width="10.140625" style="21" hidden="1" customWidth="1"/>
    <col min="35" max="35" width="36.42578125" style="22" hidden="1" customWidth="1"/>
    <col min="36" max="36" width="16.42578125" style="23" hidden="1" customWidth="1"/>
    <col min="37" max="37" width="18.140625" style="23" hidden="1" customWidth="1"/>
    <col min="38" max="38" width="15.42578125" style="23" hidden="1" customWidth="1"/>
    <col min="39" max="41" width="18.140625" style="23" hidden="1" customWidth="1"/>
    <col min="42" max="42" width="11" style="23" hidden="1" customWidth="1"/>
    <col min="43" max="43" width="10.7109375" style="23" hidden="1" customWidth="1"/>
    <col min="44" max="44" width="18.140625" style="23" hidden="1" customWidth="1"/>
    <col min="45" max="45" width="35.5703125" style="23" hidden="1" customWidth="1"/>
    <col min="46" max="47" width="9.140625" style="4" hidden="1" customWidth="1"/>
    <col min="48" max="48" width="33.7109375" style="4" hidden="1" customWidth="1"/>
    <col min="49" max="49" width="9.140625" style="4" hidden="1" customWidth="1"/>
    <col min="50" max="50" width="29" style="4" hidden="1" customWidth="1"/>
    <col min="51" max="51" width="9.140625" style="4" hidden="1" customWidth="1"/>
    <col min="52" max="16384" width="9.140625" style="4"/>
  </cols>
  <sheetData>
    <row r="1" spans="1:184" ht="22.5" customHeight="1" thickBot="1" x14ac:dyDescent="0.3">
      <c r="C1" s="1">
        <v>1</v>
      </c>
      <c r="D1" s="3">
        <v>2</v>
      </c>
      <c r="E1" s="1">
        <v>3</v>
      </c>
      <c r="F1" s="3">
        <v>4</v>
      </c>
      <c r="G1" s="1">
        <v>5</v>
      </c>
      <c r="H1" s="3">
        <v>6</v>
      </c>
      <c r="I1" s="1">
        <v>7</v>
      </c>
      <c r="J1" s="3">
        <v>8</v>
      </c>
      <c r="K1" s="1">
        <v>9</v>
      </c>
      <c r="L1" s="3">
        <v>10</v>
      </c>
      <c r="M1" s="1">
        <v>11</v>
      </c>
      <c r="N1" s="3">
        <v>12</v>
      </c>
      <c r="O1" s="1">
        <v>13</v>
      </c>
      <c r="P1" s="3">
        <v>14</v>
      </c>
      <c r="Q1" s="1">
        <v>15</v>
      </c>
      <c r="R1" s="3">
        <v>16</v>
      </c>
      <c r="S1" s="1">
        <v>17</v>
      </c>
      <c r="T1" s="3">
        <v>18</v>
      </c>
      <c r="U1" s="1">
        <v>19</v>
      </c>
      <c r="V1" s="3">
        <v>20</v>
      </c>
      <c r="W1" s="1">
        <v>21</v>
      </c>
      <c r="X1" s="3">
        <v>22</v>
      </c>
      <c r="Y1" s="1">
        <v>23</v>
      </c>
      <c r="Z1" s="3">
        <v>24</v>
      </c>
      <c r="AA1" s="1">
        <v>25</v>
      </c>
      <c r="AB1" s="3">
        <v>26</v>
      </c>
      <c r="AC1" s="1">
        <v>27</v>
      </c>
      <c r="AD1" s="3">
        <v>28</v>
      </c>
      <c r="AE1" s="1">
        <v>29</v>
      </c>
      <c r="AF1" s="3">
        <v>30</v>
      </c>
      <c r="AG1" s="1">
        <v>31</v>
      </c>
      <c r="AH1" s="3">
        <v>32</v>
      </c>
      <c r="AI1" s="1">
        <v>33</v>
      </c>
      <c r="AJ1" s="3">
        <v>34</v>
      </c>
      <c r="AK1" s="1">
        <v>35</v>
      </c>
      <c r="AL1" s="3">
        <v>36</v>
      </c>
      <c r="AM1" s="1">
        <v>37</v>
      </c>
      <c r="AN1" s="3">
        <v>38</v>
      </c>
      <c r="AO1" s="1">
        <v>39</v>
      </c>
      <c r="AP1" s="3">
        <v>40</v>
      </c>
      <c r="AQ1" s="1">
        <v>41</v>
      </c>
      <c r="AR1" s="3">
        <v>42</v>
      </c>
      <c r="AS1" s="1">
        <v>43</v>
      </c>
    </row>
    <row r="2" spans="1:184" ht="22.5" customHeight="1" thickBot="1" x14ac:dyDescent="0.35">
      <c r="B2" s="2">
        <f>LOOKUP("Αγία Άννα",C5:C298,B5:B298)</f>
        <v>3</v>
      </c>
      <c r="C2" s="2">
        <v>2018</v>
      </c>
      <c r="D2" s="5"/>
      <c r="F2" s="6" t="s">
        <v>10</v>
      </c>
      <c r="G2" s="7" t="s">
        <v>11</v>
      </c>
      <c r="H2" s="8"/>
      <c r="I2" s="8"/>
      <c r="J2" s="8"/>
      <c r="K2" s="8"/>
      <c r="L2" s="9"/>
      <c r="P2" s="10" t="e">
        <f>SUM(#REF!)</f>
        <v>#REF!</v>
      </c>
      <c r="Q2" s="11" t="e">
        <f>SUM(#REF!)</f>
        <v>#REF!</v>
      </c>
      <c r="R2" s="11" t="e">
        <f>SUM(#REF!)</f>
        <v>#REF!</v>
      </c>
      <c r="S2" s="12" t="e">
        <f>SUM(#REF!)</f>
        <v>#REF!</v>
      </c>
      <c r="T2" s="12" t="e">
        <f>SUM(#REF!)</f>
        <v>#REF!</v>
      </c>
      <c r="U2" s="12" t="e">
        <f>SUM(#REF!)</f>
        <v>#REF!</v>
      </c>
      <c r="V2" s="13" t="e">
        <f>SUM(#REF!)</f>
        <v>#REF!</v>
      </c>
      <c r="W2" s="14" t="e">
        <f>SUM(#REF!)</f>
        <v>#REF!</v>
      </c>
      <c r="X2" s="15" t="e">
        <f>SUM(#REF!)</f>
        <v>#REF!</v>
      </c>
      <c r="Y2" s="2"/>
      <c r="AB2" s="13" t="e">
        <f>SUM(#REF!)</f>
        <v>#REF!</v>
      </c>
      <c r="AC2" s="18" t="e">
        <f>SUM(#REF!)</f>
        <v>#REF!</v>
      </c>
      <c r="AD2" s="19" t="e">
        <f>SUM(#REF!)</f>
        <v>#REF!</v>
      </c>
      <c r="AE2" s="20" t="e">
        <f>SUM(#REF!)</f>
        <v>#REF!</v>
      </c>
    </row>
    <row r="3" spans="1:184" ht="22.5" customHeight="1" x14ac:dyDescent="0.25">
      <c r="C3" s="2"/>
      <c r="D3" s="5"/>
      <c r="P3" s="205" t="s">
        <v>12</v>
      </c>
      <c r="Q3" s="206"/>
      <c r="R3" s="207"/>
      <c r="S3" s="208" t="s">
        <v>13</v>
      </c>
      <c r="T3" s="208"/>
      <c r="U3" s="208"/>
      <c r="V3" s="209" t="s">
        <v>14</v>
      </c>
      <c r="W3" s="210"/>
      <c r="X3" s="211"/>
      <c r="Y3" s="1"/>
      <c r="Z3" s="24"/>
      <c r="AA3" s="25"/>
      <c r="AC3" s="212" t="s">
        <v>15</v>
      </c>
      <c r="AD3" s="213"/>
      <c r="AE3" s="214"/>
    </row>
    <row r="4" spans="1:184" ht="59.25" customHeight="1" x14ac:dyDescent="0.25">
      <c r="A4" s="27" t="s">
        <v>16</v>
      </c>
      <c r="B4" s="28" t="s">
        <v>17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9" t="s">
        <v>23</v>
      </c>
      <c r="I4" s="29" t="s">
        <v>24</v>
      </c>
      <c r="J4" s="29" t="s">
        <v>25</v>
      </c>
      <c r="K4" s="29" t="s">
        <v>26</v>
      </c>
      <c r="L4" s="30" t="s">
        <v>27</v>
      </c>
      <c r="M4" s="31" t="s">
        <v>28</v>
      </c>
      <c r="N4" s="32" t="s">
        <v>29</v>
      </c>
      <c r="O4" s="30" t="s">
        <v>30</v>
      </c>
      <c r="P4" s="33" t="s">
        <v>31</v>
      </c>
      <c r="Q4" s="34" t="s">
        <v>32</v>
      </c>
      <c r="R4" s="34" t="s">
        <v>33</v>
      </c>
      <c r="S4" s="35" t="s">
        <v>34</v>
      </c>
      <c r="T4" s="35" t="s">
        <v>35</v>
      </c>
      <c r="U4" s="35" t="s">
        <v>36</v>
      </c>
      <c r="V4" s="36" t="s">
        <v>37</v>
      </c>
      <c r="W4" s="36" t="s">
        <v>38</v>
      </c>
      <c r="X4" s="36" t="s">
        <v>39</v>
      </c>
      <c r="Y4" s="36" t="s">
        <v>40</v>
      </c>
      <c r="Z4" s="37" t="s">
        <v>41</v>
      </c>
      <c r="AA4" s="38" t="s">
        <v>42</v>
      </c>
      <c r="AB4" s="36" t="s">
        <v>43</v>
      </c>
      <c r="AC4" s="39" t="s">
        <v>44</v>
      </c>
      <c r="AD4" s="39" t="s">
        <v>45</v>
      </c>
      <c r="AE4" s="39" t="s">
        <v>46</v>
      </c>
      <c r="AF4" s="40" t="s">
        <v>47</v>
      </c>
      <c r="AG4" s="40" t="s">
        <v>48</v>
      </c>
      <c r="AH4" s="41" t="s">
        <v>49</v>
      </c>
      <c r="AI4" s="42" t="s">
        <v>50</v>
      </c>
      <c r="AJ4" s="42" t="s">
        <v>51</v>
      </c>
      <c r="AK4" s="43" t="s">
        <v>52</v>
      </c>
      <c r="AL4" s="42" t="s">
        <v>53</v>
      </c>
      <c r="AM4" s="42" t="s">
        <v>54</v>
      </c>
      <c r="AN4" s="42" t="s">
        <v>55</v>
      </c>
      <c r="AO4" s="42" t="s">
        <v>56</v>
      </c>
      <c r="AP4" s="42" t="s">
        <v>57</v>
      </c>
      <c r="AQ4" s="42" t="s">
        <v>58</v>
      </c>
      <c r="AR4" s="42" t="s">
        <v>59</v>
      </c>
      <c r="AS4" s="42" t="s">
        <v>60</v>
      </c>
    </row>
    <row r="5" spans="1:184" s="46" customFormat="1" ht="22.5" customHeight="1" x14ac:dyDescent="0.25">
      <c r="A5" s="223"/>
      <c r="B5" s="221">
        <v>1</v>
      </c>
      <c r="C5" s="242" t="s">
        <v>958</v>
      </c>
      <c r="D5" s="234" t="s">
        <v>959</v>
      </c>
      <c r="E5" s="243"/>
      <c r="F5" s="242" t="s">
        <v>2016</v>
      </c>
      <c r="G5" s="242" t="s">
        <v>90</v>
      </c>
      <c r="H5" s="243"/>
      <c r="I5" s="243"/>
      <c r="J5" s="243"/>
      <c r="K5" s="243"/>
      <c r="L5" s="243">
        <v>50</v>
      </c>
      <c r="M5" s="243"/>
      <c r="N5" s="243"/>
      <c r="O5" s="229">
        <v>5</v>
      </c>
      <c r="P5" s="231"/>
      <c r="Q5" s="231"/>
      <c r="R5" s="220">
        <v>0</v>
      </c>
      <c r="S5" s="231"/>
      <c r="T5" s="231"/>
      <c r="U5" s="219">
        <v>0</v>
      </c>
      <c r="V5" s="231"/>
      <c r="W5" s="231"/>
      <c r="X5" s="265">
        <v>0</v>
      </c>
      <c r="Y5" s="228"/>
      <c r="Z5" s="244"/>
      <c r="AA5" s="233" t="s">
        <v>1906</v>
      </c>
      <c r="AB5" s="229" t="s">
        <v>1906</v>
      </c>
      <c r="AC5" s="236" t="s">
        <v>1907</v>
      </c>
      <c r="AD5" s="237" t="s">
        <v>1907</v>
      </c>
      <c r="AE5" s="238" t="s">
        <v>1907</v>
      </c>
      <c r="AF5" s="244"/>
      <c r="AG5" s="224" t="s">
        <v>1908</v>
      </c>
      <c r="AH5" s="244"/>
      <c r="AI5" s="266" t="s">
        <v>960</v>
      </c>
      <c r="AJ5" s="241" t="s">
        <v>958</v>
      </c>
      <c r="AK5" s="267"/>
      <c r="AL5" s="267"/>
      <c r="AM5" s="267" t="s">
        <v>961</v>
      </c>
      <c r="AN5" s="267" t="s">
        <v>962</v>
      </c>
      <c r="AO5" s="267" t="s">
        <v>963</v>
      </c>
      <c r="AP5" s="267">
        <v>22695600</v>
      </c>
      <c r="AQ5" s="268">
        <v>22623044</v>
      </c>
      <c r="AR5" s="269" t="s">
        <v>90</v>
      </c>
      <c r="AS5" s="270" t="s">
        <v>964</v>
      </c>
      <c r="AT5" s="232" t="e">
        <v>#N/A</v>
      </c>
      <c r="AU5" s="218"/>
      <c r="AV5" s="45" t="s">
        <v>1895</v>
      </c>
      <c r="AW5" s="1"/>
      <c r="AX5" s="46" t="s">
        <v>860</v>
      </c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s="44" customFormat="1" ht="22.5" customHeight="1" x14ac:dyDescent="0.25">
      <c r="A6" s="221"/>
      <c r="B6" s="221">
        <v>2</v>
      </c>
      <c r="C6" s="242" t="s">
        <v>2017</v>
      </c>
      <c r="D6" s="234" t="s">
        <v>959</v>
      </c>
      <c r="E6" s="243">
        <v>6</v>
      </c>
      <c r="F6" s="242" t="s">
        <v>2018</v>
      </c>
      <c r="G6" s="242" t="s">
        <v>75</v>
      </c>
      <c r="H6" s="243">
        <v>17</v>
      </c>
      <c r="I6" s="243">
        <v>14</v>
      </c>
      <c r="J6" s="243">
        <v>14</v>
      </c>
      <c r="K6" s="243">
        <v>14</v>
      </c>
      <c r="L6" s="243">
        <v>11</v>
      </c>
      <c r="M6" s="243">
        <v>21</v>
      </c>
      <c r="N6" s="243">
        <v>91</v>
      </c>
      <c r="O6" s="229">
        <v>3</v>
      </c>
      <c r="P6" s="231"/>
      <c r="Q6" s="231"/>
      <c r="R6" s="220">
        <v>0</v>
      </c>
      <c r="S6" s="231"/>
      <c r="T6" s="231"/>
      <c r="U6" s="219">
        <v>0</v>
      </c>
      <c r="V6" s="231"/>
      <c r="W6" s="231"/>
      <c r="X6" s="265">
        <v>0</v>
      </c>
      <c r="Y6" s="228"/>
      <c r="Z6" s="244"/>
      <c r="AA6" s="233" t="s">
        <v>1906</v>
      </c>
      <c r="AB6" s="229" t="s">
        <v>1906</v>
      </c>
      <c r="AC6" s="236" t="s">
        <v>1907</v>
      </c>
      <c r="AD6" s="237" t="s">
        <v>1907</v>
      </c>
      <c r="AE6" s="238" t="s">
        <v>1907</v>
      </c>
      <c r="AF6" s="244"/>
      <c r="AG6" s="224" t="s">
        <v>1908</v>
      </c>
      <c r="AH6" s="244"/>
      <c r="AI6" s="269" t="s">
        <v>965</v>
      </c>
      <c r="AJ6" s="271" t="s">
        <v>2017</v>
      </c>
      <c r="AK6" s="269" t="s">
        <v>2019</v>
      </c>
      <c r="AL6" s="269" t="s">
        <v>2020</v>
      </c>
      <c r="AM6" s="272" t="s">
        <v>1822</v>
      </c>
      <c r="AN6" s="269" t="s">
        <v>966</v>
      </c>
      <c r="AO6" s="269" t="s">
        <v>967</v>
      </c>
      <c r="AP6" s="273" t="s">
        <v>968</v>
      </c>
      <c r="AQ6" s="269">
        <v>24432014</v>
      </c>
      <c r="AR6" s="269" t="s">
        <v>75</v>
      </c>
      <c r="AS6" s="269" t="s">
        <v>258</v>
      </c>
      <c r="AT6" s="232" t="e">
        <v>#N/A</v>
      </c>
      <c r="AU6" s="218"/>
      <c r="AV6" s="45" t="s">
        <v>1896</v>
      </c>
      <c r="AW6" s="1"/>
      <c r="AX6" s="46" t="s">
        <v>940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s="47" customFormat="1" ht="22.5" customHeight="1" x14ac:dyDescent="0.25">
      <c r="A7" s="221"/>
      <c r="B7" s="221">
        <v>3</v>
      </c>
      <c r="C7" s="242" t="s">
        <v>531</v>
      </c>
      <c r="D7" s="234" t="s">
        <v>959</v>
      </c>
      <c r="E7" s="243">
        <v>2</v>
      </c>
      <c r="F7" s="242" t="s">
        <v>2018</v>
      </c>
      <c r="G7" s="242" t="s">
        <v>75</v>
      </c>
      <c r="H7" s="243">
        <v>4</v>
      </c>
      <c r="I7" s="243">
        <v>6</v>
      </c>
      <c r="J7" s="243">
        <v>6</v>
      </c>
      <c r="K7" s="243">
        <v>4</v>
      </c>
      <c r="L7" s="243">
        <v>4</v>
      </c>
      <c r="M7" s="243">
        <v>6</v>
      </c>
      <c r="N7" s="243">
        <v>30</v>
      </c>
      <c r="O7" s="229">
        <v>3</v>
      </c>
      <c r="P7" s="231"/>
      <c r="Q7" s="231"/>
      <c r="R7" s="220">
        <v>0</v>
      </c>
      <c r="S7" s="231"/>
      <c r="T7" s="231"/>
      <c r="U7" s="219">
        <v>0</v>
      </c>
      <c r="V7" s="231"/>
      <c r="W7" s="231"/>
      <c r="X7" s="265">
        <v>0</v>
      </c>
      <c r="Y7" s="228"/>
      <c r="Z7" s="244"/>
      <c r="AA7" s="233" t="s">
        <v>1906</v>
      </c>
      <c r="AB7" s="229" t="s">
        <v>1906</v>
      </c>
      <c r="AC7" s="236" t="s">
        <v>1907</v>
      </c>
      <c r="AD7" s="237" t="s">
        <v>1907</v>
      </c>
      <c r="AE7" s="238" t="s">
        <v>1907</v>
      </c>
      <c r="AF7" s="244"/>
      <c r="AG7" s="224" t="s">
        <v>1908</v>
      </c>
      <c r="AH7" s="244"/>
      <c r="AI7" s="269" t="s">
        <v>532</v>
      </c>
      <c r="AJ7" s="271" t="s">
        <v>531</v>
      </c>
      <c r="AK7" s="269"/>
      <c r="AL7" s="269"/>
      <c r="AM7" s="272" t="s">
        <v>1234</v>
      </c>
      <c r="AN7" s="269" t="s">
        <v>969</v>
      </c>
      <c r="AO7" s="269" t="s">
        <v>970</v>
      </c>
      <c r="AP7" s="273" t="s">
        <v>971</v>
      </c>
      <c r="AQ7" s="269">
        <v>22532716</v>
      </c>
      <c r="AR7" s="269" t="s">
        <v>75</v>
      </c>
      <c r="AS7" s="269" t="s">
        <v>533</v>
      </c>
      <c r="AT7" s="232" t="e">
        <v>#N/A</v>
      </c>
      <c r="AU7" s="218"/>
      <c r="AV7" s="45" t="s">
        <v>1897</v>
      </c>
      <c r="AW7" s="1"/>
      <c r="AX7" s="46" t="s">
        <v>941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s="44" customFormat="1" ht="22.5" customHeight="1" x14ac:dyDescent="0.25">
      <c r="A8" s="221"/>
      <c r="B8" s="221">
        <v>4</v>
      </c>
      <c r="C8" s="242" t="s">
        <v>659</v>
      </c>
      <c r="D8" s="234" t="s">
        <v>959</v>
      </c>
      <c r="E8" s="243">
        <v>9</v>
      </c>
      <c r="F8" s="242" t="s">
        <v>2021</v>
      </c>
      <c r="G8" s="242" t="s">
        <v>90</v>
      </c>
      <c r="H8" s="243">
        <v>36</v>
      </c>
      <c r="I8" s="243">
        <v>29</v>
      </c>
      <c r="J8" s="243">
        <v>23</v>
      </c>
      <c r="K8" s="243">
        <v>34</v>
      </c>
      <c r="L8" s="243">
        <v>17</v>
      </c>
      <c r="M8" s="243">
        <v>31</v>
      </c>
      <c r="N8" s="243">
        <v>170</v>
      </c>
      <c r="O8" s="229">
        <v>3</v>
      </c>
      <c r="P8" s="231"/>
      <c r="Q8" s="231"/>
      <c r="R8" s="220">
        <v>0</v>
      </c>
      <c r="S8" s="231"/>
      <c r="T8" s="231"/>
      <c r="U8" s="219">
        <v>0</v>
      </c>
      <c r="V8" s="231"/>
      <c r="W8" s="231"/>
      <c r="X8" s="265">
        <v>0</v>
      </c>
      <c r="Y8" s="228"/>
      <c r="Z8" s="244"/>
      <c r="AA8" s="233" t="s">
        <v>1906</v>
      </c>
      <c r="AB8" s="229" t="s">
        <v>1906</v>
      </c>
      <c r="AC8" s="236" t="s">
        <v>1907</v>
      </c>
      <c r="AD8" s="237" t="s">
        <v>1907</v>
      </c>
      <c r="AE8" s="238" t="s">
        <v>1907</v>
      </c>
      <c r="AF8" s="244"/>
      <c r="AG8" s="224" t="s">
        <v>1908</v>
      </c>
      <c r="AH8" s="244"/>
      <c r="AI8" s="269" t="s">
        <v>660</v>
      </c>
      <c r="AJ8" s="271" t="s">
        <v>659</v>
      </c>
      <c r="AK8" s="269"/>
      <c r="AL8" s="269"/>
      <c r="AM8" s="272" t="s">
        <v>443</v>
      </c>
      <c r="AN8" s="269" t="s">
        <v>972</v>
      </c>
      <c r="AO8" s="269" t="s">
        <v>973</v>
      </c>
      <c r="AP8" s="273" t="s">
        <v>974</v>
      </c>
      <c r="AQ8" s="269">
        <v>22870622</v>
      </c>
      <c r="AR8" s="269" t="s">
        <v>90</v>
      </c>
      <c r="AS8" s="269" t="s">
        <v>662</v>
      </c>
      <c r="AT8" s="232" t="e">
        <v>#N/A</v>
      </c>
      <c r="AU8" s="218"/>
      <c r="AV8" s="45" t="s">
        <v>1898</v>
      </c>
      <c r="AW8" s="1"/>
      <c r="AX8" s="46" t="s">
        <v>942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22.5" customHeight="1" x14ac:dyDescent="0.25">
      <c r="A9" s="221"/>
      <c r="B9" s="221">
        <v>5</v>
      </c>
      <c r="C9" s="242" t="s">
        <v>663</v>
      </c>
      <c r="D9" s="245" t="s">
        <v>2022</v>
      </c>
      <c r="E9" s="246">
        <v>5</v>
      </c>
      <c r="F9" s="247" t="s">
        <v>2016</v>
      </c>
      <c r="G9" s="242" t="s">
        <v>90</v>
      </c>
      <c r="H9" s="243">
        <v>0</v>
      </c>
      <c r="I9" s="243">
        <v>0</v>
      </c>
      <c r="J9" s="243">
        <v>0</v>
      </c>
      <c r="K9" s="243">
        <v>28</v>
      </c>
      <c r="L9" s="243">
        <v>34</v>
      </c>
      <c r="M9" s="243">
        <v>32</v>
      </c>
      <c r="N9" s="243">
        <v>94</v>
      </c>
      <c r="O9" s="229">
        <v>5</v>
      </c>
      <c r="P9" s="231"/>
      <c r="Q9" s="231"/>
      <c r="R9" s="220">
        <v>0</v>
      </c>
      <c r="S9" s="231"/>
      <c r="T9" s="231"/>
      <c r="U9" s="219">
        <v>0</v>
      </c>
      <c r="V9" s="231"/>
      <c r="W9" s="231"/>
      <c r="X9" s="265">
        <v>0</v>
      </c>
      <c r="Y9" s="228"/>
      <c r="Z9" s="244"/>
      <c r="AA9" s="233" t="s">
        <v>1906</v>
      </c>
      <c r="AB9" s="229" t="s">
        <v>1906</v>
      </c>
      <c r="AC9" s="236" t="s">
        <v>1907</v>
      </c>
      <c r="AD9" s="237" t="s">
        <v>1907</v>
      </c>
      <c r="AE9" s="238" t="s">
        <v>1907</v>
      </c>
      <c r="AF9" s="244"/>
      <c r="AG9" s="224" t="s">
        <v>1908</v>
      </c>
      <c r="AH9" s="244"/>
      <c r="AI9" s="269" t="s">
        <v>664</v>
      </c>
      <c r="AJ9" s="271" t="s">
        <v>663</v>
      </c>
      <c r="AK9" s="269"/>
      <c r="AL9" s="269"/>
      <c r="AM9" s="272" t="s">
        <v>613</v>
      </c>
      <c r="AN9" s="269" t="s">
        <v>975</v>
      </c>
      <c r="AO9" s="269" t="s">
        <v>976</v>
      </c>
      <c r="AP9" s="273" t="s">
        <v>977</v>
      </c>
      <c r="AQ9" s="269">
        <v>22316799</v>
      </c>
      <c r="AR9" s="269" t="s">
        <v>90</v>
      </c>
      <c r="AS9" s="269" t="s">
        <v>666</v>
      </c>
      <c r="AT9" s="232" t="e">
        <v>#N/A</v>
      </c>
      <c r="AU9" s="218"/>
      <c r="AV9" s="45" t="s">
        <v>1899</v>
      </c>
      <c r="AX9" s="46" t="s">
        <v>943</v>
      </c>
    </row>
    <row r="10" spans="1:184" ht="22.5" customHeight="1" x14ac:dyDescent="0.25">
      <c r="A10" s="221"/>
      <c r="B10" s="221">
        <v>6</v>
      </c>
      <c r="C10" s="242" t="s">
        <v>2023</v>
      </c>
      <c r="D10" s="251" t="s">
        <v>959</v>
      </c>
      <c r="E10" s="253">
        <v>3</v>
      </c>
      <c r="F10" s="252" t="s">
        <v>2021</v>
      </c>
      <c r="G10" s="242" t="s">
        <v>90</v>
      </c>
      <c r="H10" s="243">
        <v>2</v>
      </c>
      <c r="I10" s="243">
        <v>4</v>
      </c>
      <c r="J10" s="243">
        <v>3</v>
      </c>
      <c r="K10" s="243">
        <v>4</v>
      </c>
      <c r="L10" s="243">
        <v>5</v>
      </c>
      <c r="M10" s="243">
        <v>2</v>
      </c>
      <c r="N10" s="243">
        <v>20</v>
      </c>
      <c r="O10" s="229">
        <v>3</v>
      </c>
      <c r="P10" s="231"/>
      <c r="Q10" s="231"/>
      <c r="R10" s="220">
        <v>0</v>
      </c>
      <c r="S10" s="231"/>
      <c r="T10" s="231"/>
      <c r="U10" s="219">
        <v>0</v>
      </c>
      <c r="V10" s="231"/>
      <c r="W10" s="231"/>
      <c r="X10" s="265">
        <v>0</v>
      </c>
      <c r="Y10" s="228"/>
      <c r="Z10" s="244"/>
      <c r="AA10" s="233" t="s">
        <v>1906</v>
      </c>
      <c r="AB10" s="229" t="s">
        <v>1906</v>
      </c>
      <c r="AC10" s="236" t="s">
        <v>1907</v>
      </c>
      <c r="AD10" s="237" t="s">
        <v>1907</v>
      </c>
      <c r="AE10" s="238" t="s">
        <v>1907</v>
      </c>
      <c r="AF10" s="244"/>
      <c r="AG10" s="224" t="s">
        <v>1908</v>
      </c>
      <c r="AH10" s="244"/>
      <c r="AI10" s="269" t="s">
        <v>978</v>
      </c>
      <c r="AJ10" s="271" t="s">
        <v>2023</v>
      </c>
      <c r="AK10" s="269" t="s">
        <v>2024</v>
      </c>
      <c r="AL10" s="269"/>
      <c r="AM10" s="272" t="s">
        <v>1914</v>
      </c>
      <c r="AN10" s="269" t="s">
        <v>979</v>
      </c>
      <c r="AO10" s="269" t="s">
        <v>980</v>
      </c>
      <c r="AP10" s="273" t="s">
        <v>981</v>
      </c>
      <c r="AQ10" s="269">
        <v>22874602</v>
      </c>
      <c r="AR10" s="269" t="s">
        <v>90</v>
      </c>
      <c r="AS10" s="269" t="s">
        <v>667</v>
      </c>
      <c r="AT10" s="254" t="e">
        <v>#N/A</v>
      </c>
      <c r="AU10" s="255"/>
      <c r="AV10" s="45" t="s">
        <v>1900</v>
      </c>
    </row>
    <row r="11" spans="1:184" ht="22.5" customHeight="1" x14ac:dyDescent="0.25">
      <c r="A11" s="221"/>
      <c r="B11" s="221">
        <v>7</v>
      </c>
      <c r="C11" s="242" t="s">
        <v>2025</v>
      </c>
      <c r="D11" s="234" t="s">
        <v>959</v>
      </c>
      <c r="E11" s="243">
        <v>5</v>
      </c>
      <c r="F11" s="242" t="s">
        <v>2026</v>
      </c>
      <c r="G11" s="242" t="s">
        <v>72</v>
      </c>
      <c r="H11" s="243">
        <v>9</v>
      </c>
      <c r="I11" s="243">
        <v>9</v>
      </c>
      <c r="J11" s="243">
        <v>7</v>
      </c>
      <c r="K11" s="243">
        <v>14</v>
      </c>
      <c r="L11" s="243">
        <v>10</v>
      </c>
      <c r="M11" s="243">
        <v>11</v>
      </c>
      <c r="N11" s="243">
        <v>60</v>
      </c>
      <c r="O11" s="229">
        <v>3</v>
      </c>
      <c r="P11" s="231"/>
      <c r="Q11" s="231"/>
      <c r="R11" s="220">
        <v>0</v>
      </c>
      <c r="S11" s="231"/>
      <c r="T11" s="231"/>
      <c r="U11" s="219">
        <v>0</v>
      </c>
      <c r="V11" s="231"/>
      <c r="W11" s="231"/>
      <c r="X11" s="265">
        <v>0</v>
      </c>
      <c r="Y11" s="228"/>
      <c r="Z11" s="244"/>
      <c r="AA11" s="233" t="s">
        <v>1906</v>
      </c>
      <c r="AB11" s="229" t="s">
        <v>1906</v>
      </c>
      <c r="AC11" s="236" t="s">
        <v>1907</v>
      </c>
      <c r="AD11" s="237" t="s">
        <v>1907</v>
      </c>
      <c r="AE11" s="238" t="s">
        <v>1907</v>
      </c>
      <c r="AF11" s="244"/>
      <c r="AG11" s="224" t="s">
        <v>1908</v>
      </c>
      <c r="AH11" s="244"/>
      <c r="AI11" s="269" t="s">
        <v>982</v>
      </c>
      <c r="AJ11" s="271" t="s">
        <v>2025</v>
      </c>
      <c r="AK11" s="269" t="s">
        <v>2027</v>
      </c>
      <c r="AL11" s="269"/>
      <c r="AM11" s="272" t="s">
        <v>2028</v>
      </c>
      <c r="AN11" s="269" t="s">
        <v>983</v>
      </c>
      <c r="AO11" s="269" t="s">
        <v>319</v>
      </c>
      <c r="AP11" s="273" t="s">
        <v>984</v>
      </c>
      <c r="AQ11" s="269">
        <v>26342022</v>
      </c>
      <c r="AR11" s="269" t="s">
        <v>72</v>
      </c>
      <c r="AS11" s="269" t="s">
        <v>320</v>
      </c>
      <c r="AT11" s="232" t="e">
        <v>#N/A</v>
      </c>
      <c r="AU11" s="218"/>
      <c r="AV11" s="149" t="s">
        <v>1809</v>
      </c>
    </row>
    <row r="12" spans="1:184" ht="22.5" customHeight="1" x14ac:dyDescent="0.25">
      <c r="A12" s="221"/>
      <c r="B12" s="221">
        <v>8</v>
      </c>
      <c r="C12" s="242" t="s">
        <v>985</v>
      </c>
      <c r="D12" s="234" t="s">
        <v>959</v>
      </c>
      <c r="E12" s="243">
        <v>14</v>
      </c>
      <c r="F12" s="242" t="s">
        <v>2029</v>
      </c>
      <c r="G12" s="242" t="s">
        <v>270</v>
      </c>
      <c r="H12" s="243">
        <v>50</v>
      </c>
      <c r="I12" s="243">
        <v>55</v>
      </c>
      <c r="J12" s="243">
        <v>55</v>
      </c>
      <c r="K12" s="243">
        <v>61</v>
      </c>
      <c r="L12" s="243">
        <v>59</v>
      </c>
      <c r="M12" s="243">
        <v>50</v>
      </c>
      <c r="N12" s="243">
        <v>330</v>
      </c>
      <c r="O12" s="229">
        <v>7</v>
      </c>
      <c r="P12" s="231"/>
      <c r="Q12" s="231"/>
      <c r="R12" s="220">
        <v>0</v>
      </c>
      <c r="S12" s="231"/>
      <c r="T12" s="231"/>
      <c r="U12" s="219">
        <v>0</v>
      </c>
      <c r="V12" s="231"/>
      <c r="W12" s="231"/>
      <c r="X12" s="265">
        <v>0</v>
      </c>
      <c r="Y12" s="228"/>
      <c r="Z12" s="244"/>
      <c r="AA12" s="233" t="s">
        <v>1906</v>
      </c>
      <c r="AB12" s="229" t="s">
        <v>1906</v>
      </c>
      <c r="AC12" s="236" t="s">
        <v>1907</v>
      </c>
      <c r="AD12" s="237" t="s">
        <v>1907</v>
      </c>
      <c r="AE12" s="238" t="s">
        <v>1907</v>
      </c>
      <c r="AF12" s="244"/>
      <c r="AG12" s="224" t="s">
        <v>1908</v>
      </c>
      <c r="AH12" s="244"/>
      <c r="AI12" s="269" t="s">
        <v>986</v>
      </c>
      <c r="AJ12" s="271" t="s">
        <v>985</v>
      </c>
      <c r="AK12" s="269"/>
      <c r="AL12" s="269"/>
      <c r="AM12" s="272" t="s">
        <v>1212</v>
      </c>
      <c r="AN12" s="269" t="s">
        <v>988</v>
      </c>
      <c r="AO12" s="272" t="s">
        <v>1915</v>
      </c>
      <c r="AP12" s="273" t="s">
        <v>989</v>
      </c>
      <c r="AQ12" s="269">
        <v>23724250</v>
      </c>
      <c r="AR12" s="269" t="s">
        <v>270</v>
      </c>
      <c r="AS12" s="269" t="s">
        <v>509</v>
      </c>
      <c r="AT12" s="232" t="e">
        <v>#N/A</v>
      </c>
      <c r="AU12" s="218"/>
      <c r="AV12" s="4" t="s">
        <v>1901</v>
      </c>
    </row>
    <row r="13" spans="1:184" ht="22.5" customHeight="1" x14ac:dyDescent="0.25">
      <c r="A13" s="221"/>
      <c r="B13" s="221">
        <v>9</v>
      </c>
      <c r="C13" s="242" t="s">
        <v>2030</v>
      </c>
      <c r="D13" s="234" t="s">
        <v>959</v>
      </c>
      <c r="E13" s="243">
        <v>11</v>
      </c>
      <c r="F13" s="242" t="s">
        <v>2031</v>
      </c>
      <c r="G13" s="242" t="s">
        <v>75</v>
      </c>
      <c r="H13" s="243">
        <v>37</v>
      </c>
      <c r="I13" s="243">
        <v>30</v>
      </c>
      <c r="J13" s="243">
        <v>27</v>
      </c>
      <c r="K13" s="243">
        <v>37</v>
      </c>
      <c r="L13" s="243">
        <v>25</v>
      </c>
      <c r="M13" s="243">
        <v>49</v>
      </c>
      <c r="N13" s="243">
        <v>205</v>
      </c>
      <c r="O13" s="229">
        <v>3</v>
      </c>
      <c r="P13" s="231"/>
      <c r="Q13" s="231"/>
      <c r="R13" s="220">
        <v>0</v>
      </c>
      <c r="S13" s="231"/>
      <c r="T13" s="231"/>
      <c r="U13" s="219">
        <v>0</v>
      </c>
      <c r="V13" s="231"/>
      <c r="W13" s="231"/>
      <c r="X13" s="265">
        <v>0</v>
      </c>
      <c r="Y13" s="228"/>
      <c r="Z13" s="244"/>
      <c r="AA13" s="233" t="s">
        <v>1906</v>
      </c>
      <c r="AB13" s="229" t="s">
        <v>1906</v>
      </c>
      <c r="AC13" s="236" t="s">
        <v>1907</v>
      </c>
      <c r="AD13" s="237" t="s">
        <v>1907</v>
      </c>
      <c r="AE13" s="238" t="s">
        <v>1907</v>
      </c>
      <c r="AF13" s="244"/>
      <c r="AG13" s="224" t="s">
        <v>1908</v>
      </c>
      <c r="AH13" s="244"/>
      <c r="AI13" s="269" t="s">
        <v>1810</v>
      </c>
      <c r="AJ13" s="271" t="s">
        <v>2030</v>
      </c>
      <c r="AK13" s="269"/>
      <c r="AL13" s="269" t="s">
        <v>2020</v>
      </c>
      <c r="AM13" s="272" t="s">
        <v>990</v>
      </c>
      <c r="AN13" s="269" t="s">
        <v>496</v>
      </c>
      <c r="AO13" s="269" t="s">
        <v>991</v>
      </c>
      <c r="AP13" s="273" t="s">
        <v>992</v>
      </c>
      <c r="AQ13" s="269">
        <v>24812325</v>
      </c>
      <c r="AR13" s="269" t="s">
        <v>75</v>
      </c>
      <c r="AS13" s="269" t="s">
        <v>497</v>
      </c>
      <c r="AT13" s="232" t="e">
        <v>#N/A</v>
      </c>
      <c r="AU13" s="218"/>
    </row>
    <row r="14" spans="1:184" ht="22.5" customHeight="1" x14ac:dyDescent="0.25">
      <c r="A14" s="221"/>
      <c r="B14" s="221">
        <v>10</v>
      </c>
      <c r="C14" s="242" t="s">
        <v>2032</v>
      </c>
      <c r="D14" s="234" t="s">
        <v>959</v>
      </c>
      <c r="E14" s="243">
        <v>5</v>
      </c>
      <c r="F14" s="242" t="s">
        <v>2033</v>
      </c>
      <c r="G14" s="242" t="s">
        <v>62</v>
      </c>
      <c r="H14" s="243">
        <v>15</v>
      </c>
      <c r="I14" s="243">
        <v>12</v>
      </c>
      <c r="J14" s="243">
        <v>19</v>
      </c>
      <c r="K14" s="243">
        <v>8</v>
      </c>
      <c r="L14" s="243">
        <v>20</v>
      </c>
      <c r="M14" s="243">
        <v>20</v>
      </c>
      <c r="N14" s="243">
        <v>94</v>
      </c>
      <c r="O14" s="229">
        <v>3</v>
      </c>
      <c r="P14" s="231"/>
      <c r="Q14" s="231"/>
      <c r="R14" s="220">
        <v>0</v>
      </c>
      <c r="S14" s="231"/>
      <c r="T14" s="231"/>
      <c r="U14" s="219">
        <v>0</v>
      </c>
      <c r="V14" s="231"/>
      <c r="W14" s="231"/>
      <c r="X14" s="265">
        <v>0</v>
      </c>
      <c r="Y14" s="228"/>
      <c r="Z14" s="244"/>
      <c r="AA14" s="233" t="s">
        <v>1906</v>
      </c>
      <c r="AB14" s="229" t="s">
        <v>1906</v>
      </c>
      <c r="AC14" s="236" t="s">
        <v>1907</v>
      </c>
      <c r="AD14" s="237" t="s">
        <v>1907</v>
      </c>
      <c r="AE14" s="238" t="s">
        <v>1907</v>
      </c>
      <c r="AF14" s="244"/>
      <c r="AG14" s="224" t="s">
        <v>1908</v>
      </c>
      <c r="AH14" s="244"/>
      <c r="AI14" s="272" t="s">
        <v>1909</v>
      </c>
      <c r="AJ14" s="271" t="s">
        <v>2032</v>
      </c>
      <c r="AK14" s="269" t="s">
        <v>2034</v>
      </c>
      <c r="AL14" s="269" t="s">
        <v>2020</v>
      </c>
      <c r="AM14" s="272" t="s">
        <v>1811</v>
      </c>
      <c r="AN14" s="269" t="s">
        <v>1812</v>
      </c>
      <c r="AO14" s="269" t="s">
        <v>1813</v>
      </c>
      <c r="AP14" s="273" t="s">
        <v>993</v>
      </c>
      <c r="AQ14" s="269">
        <v>25633217</v>
      </c>
      <c r="AR14" s="269" t="s">
        <v>62</v>
      </c>
      <c r="AS14" s="269" t="s">
        <v>63</v>
      </c>
      <c r="AT14" s="232" t="e">
        <v>#N/A</v>
      </c>
      <c r="AU14" s="218"/>
    </row>
    <row r="15" spans="1:184" ht="22.5" customHeight="1" x14ac:dyDescent="0.25">
      <c r="A15" s="221"/>
      <c r="B15" s="221">
        <v>11</v>
      </c>
      <c r="C15" s="242" t="s">
        <v>176</v>
      </c>
      <c r="D15" s="251" t="s">
        <v>2022</v>
      </c>
      <c r="E15" s="253">
        <v>6</v>
      </c>
      <c r="F15" s="252" t="s">
        <v>2016</v>
      </c>
      <c r="G15" s="242" t="s">
        <v>90</v>
      </c>
      <c r="H15" s="243">
        <v>0</v>
      </c>
      <c r="I15" s="243">
        <v>0</v>
      </c>
      <c r="J15" s="243">
        <v>0</v>
      </c>
      <c r="K15" s="243">
        <v>49</v>
      </c>
      <c r="L15" s="243">
        <v>31</v>
      </c>
      <c r="M15" s="243">
        <v>37</v>
      </c>
      <c r="N15" s="243">
        <v>117</v>
      </c>
      <c r="O15" s="229">
        <v>5</v>
      </c>
      <c r="P15" s="231"/>
      <c r="Q15" s="231"/>
      <c r="R15" s="220">
        <v>0</v>
      </c>
      <c r="S15" s="231"/>
      <c r="T15" s="231"/>
      <c r="U15" s="219">
        <v>0</v>
      </c>
      <c r="V15" s="231"/>
      <c r="W15" s="231"/>
      <c r="X15" s="265">
        <v>0</v>
      </c>
      <c r="Y15" s="228"/>
      <c r="Z15" s="244"/>
      <c r="AA15" s="233" t="s">
        <v>1906</v>
      </c>
      <c r="AB15" s="229" t="s">
        <v>1906</v>
      </c>
      <c r="AC15" s="236" t="s">
        <v>1907</v>
      </c>
      <c r="AD15" s="237" t="s">
        <v>1907</v>
      </c>
      <c r="AE15" s="238" t="s">
        <v>1907</v>
      </c>
      <c r="AF15" s="244"/>
      <c r="AG15" s="224" t="s">
        <v>1908</v>
      </c>
      <c r="AH15" s="244"/>
      <c r="AI15" s="269" t="s">
        <v>177</v>
      </c>
      <c r="AJ15" s="271" t="s">
        <v>176</v>
      </c>
      <c r="AK15" s="269"/>
      <c r="AL15" s="269"/>
      <c r="AM15" s="272" t="s">
        <v>484</v>
      </c>
      <c r="AN15" s="269" t="s">
        <v>994</v>
      </c>
      <c r="AO15" s="269" t="s">
        <v>995</v>
      </c>
      <c r="AP15" s="273" t="s">
        <v>996</v>
      </c>
      <c r="AQ15" s="269">
        <v>22445294</v>
      </c>
      <c r="AR15" s="269" t="s">
        <v>90</v>
      </c>
      <c r="AS15" s="269" t="s">
        <v>179</v>
      </c>
      <c r="AT15" s="254" t="e">
        <v>#N/A</v>
      </c>
      <c r="AU15" s="255"/>
      <c r="AV15" s="132"/>
      <c r="AW15" s="133"/>
      <c r="AX15" s="148"/>
      <c r="AY15" s="148" t="str">
        <f>CONCATENATE(AW15," Σειρά (",AX15,")")</f>
        <v xml:space="preserve"> Σειρά ()</v>
      </c>
    </row>
    <row r="16" spans="1:184" ht="22.5" customHeight="1" x14ac:dyDescent="0.25">
      <c r="A16" s="221"/>
      <c r="B16" s="221">
        <v>12</v>
      </c>
      <c r="C16" s="242" t="s">
        <v>469</v>
      </c>
      <c r="D16" s="251" t="s">
        <v>959</v>
      </c>
      <c r="E16" s="253">
        <v>7</v>
      </c>
      <c r="F16" s="252" t="s">
        <v>2021</v>
      </c>
      <c r="G16" s="242" t="s">
        <v>90</v>
      </c>
      <c r="H16" s="243">
        <v>31</v>
      </c>
      <c r="I16" s="243">
        <v>29</v>
      </c>
      <c r="J16" s="243">
        <v>19</v>
      </c>
      <c r="K16" s="243">
        <v>19</v>
      </c>
      <c r="L16" s="243">
        <v>19</v>
      </c>
      <c r="M16" s="243">
        <v>17</v>
      </c>
      <c r="N16" s="243">
        <v>134</v>
      </c>
      <c r="O16" s="229">
        <v>3</v>
      </c>
      <c r="P16" s="231"/>
      <c r="Q16" s="231"/>
      <c r="R16" s="220">
        <v>0</v>
      </c>
      <c r="S16" s="231"/>
      <c r="T16" s="231"/>
      <c r="U16" s="219">
        <v>0</v>
      </c>
      <c r="V16" s="231"/>
      <c r="W16" s="231"/>
      <c r="X16" s="265">
        <v>0</v>
      </c>
      <c r="Y16" s="228"/>
      <c r="Z16" s="244"/>
      <c r="AA16" s="233" t="s">
        <v>1906</v>
      </c>
      <c r="AB16" s="229" t="s">
        <v>1906</v>
      </c>
      <c r="AC16" s="236" t="s">
        <v>1907</v>
      </c>
      <c r="AD16" s="237" t="s">
        <v>1907</v>
      </c>
      <c r="AE16" s="238" t="s">
        <v>1907</v>
      </c>
      <c r="AF16" s="244"/>
      <c r="AG16" s="224" t="s">
        <v>1908</v>
      </c>
      <c r="AH16" s="244"/>
      <c r="AI16" s="269" t="s">
        <v>470</v>
      </c>
      <c r="AJ16" s="271" t="s">
        <v>469</v>
      </c>
      <c r="AK16" s="269"/>
      <c r="AL16" s="269" t="s">
        <v>2020</v>
      </c>
      <c r="AM16" s="272" t="s">
        <v>1814</v>
      </c>
      <c r="AN16" s="269" t="s">
        <v>998</v>
      </c>
      <c r="AO16" s="269" t="s">
        <v>999</v>
      </c>
      <c r="AP16" s="273" t="s">
        <v>1000</v>
      </c>
      <c r="AQ16" s="269">
        <v>22872008</v>
      </c>
      <c r="AR16" s="269" t="s">
        <v>90</v>
      </c>
      <c r="AS16" s="269" t="s">
        <v>471</v>
      </c>
      <c r="AT16" s="254" t="e">
        <v>#N/A</v>
      </c>
      <c r="AU16" s="255"/>
      <c r="AV16" s="132"/>
      <c r="AW16" s="133"/>
      <c r="AX16" s="148"/>
      <c r="AY16" s="148" t="str">
        <f>CONCATENATE(AW16," Σειρά (",AX16,")")</f>
        <v xml:space="preserve"> Σειρά ()</v>
      </c>
    </row>
    <row r="17" spans="1:51" ht="22.5" customHeight="1" x14ac:dyDescent="0.25">
      <c r="A17" s="221"/>
      <c r="B17" s="221">
        <v>13</v>
      </c>
      <c r="C17" s="242" t="s">
        <v>128</v>
      </c>
      <c r="D17" s="251" t="s">
        <v>959</v>
      </c>
      <c r="E17" s="253">
        <v>11</v>
      </c>
      <c r="F17" s="252" t="s">
        <v>2033</v>
      </c>
      <c r="G17" s="242" t="s">
        <v>62</v>
      </c>
      <c r="H17" s="243">
        <v>23</v>
      </c>
      <c r="I17" s="243">
        <v>29</v>
      </c>
      <c r="J17" s="243">
        <v>31</v>
      </c>
      <c r="K17" s="243">
        <v>40</v>
      </c>
      <c r="L17" s="243">
        <v>32</v>
      </c>
      <c r="M17" s="243">
        <v>21</v>
      </c>
      <c r="N17" s="243">
        <v>176</v>
      </c>
      <c r="O17" s="229">
        <v>5</v>
      </c>
      <c r="P17" s="231"/>
      <c r="Q17" s="231"/>
      <c r="R17" s="220">
        <v>0</v>
      </c>
      <c r="S17" s="231"/>
      <c r="T17" s="231"/>
      <c r="U17" s="219">
        <v>0</v>
      </c>
      <c r="V17" s="231"/>
      <c r="W17" s="231"/>
      <c r="X17" s="265">
        <v>0</v>
      </c>
      <c r="Y17" s="228"/>
      <c r="Z17" s="244"/>
      <c r="AA17" s="233" t="s">
        <v>1906</v>
      </c>
      <c r="AB17" s="229" t="s">
        <v>1906</v>
      </c>
      <c r="AC17" s="236" t="s">
        <v>1907</v>
      </c>
      <c r="AD17" s="237" t="s">
        <v>1907</v>
      </c>
      <c r="AE17" s="238" t="s">
        <v>1907</v>
      </c>
      <c r="AF17" s="244"/>
      <c r="AG17" s="224" t="s">
        <v>1908</v>
      </c>
      <c r="AH17" s="244"/>
      <c r="AI17" s="269" t="s">
        <v>129</v>
      </c>
      <c r="AJ17" s="271" t="s">
        <v>128</v>
      </c>
      <c r="AK17" s="269"/>
      <c r="AL17" s="269"/>
      <c r="AM17" s="272" t="s">
        <v>1001</v>
      </c>
      <c r="AN17" s="269" t="s">
        <v>130</v>
      </c>
      <c r="AO17" s="269" t="s">
        <v>1002</v>
      </c>
      <c r="AP17" s="273" t="s">
        <v>1003</v>
      </c>
      <c r="AQ17" s="269">
        <v>25720467</v>
      </c>
      <c r="AR17" s="269" t="s">
        <v>62</v>
      </c>
      <c r="AS17" s="269" t="s">
        <v>131</v>
      </c>
      <c r="AT17" s="254" t="e">
        <v>#N/A</v>
      </c>
      <c r="AU17" s="255"/>
      <c r="AV17" s="132"/>
      <c r="AW17" s="133"/>
      <c r="AX17" s="148"/>
      <c r="AY17" s="148" t="str">
        <f>CONCATENATE(AW17," Σειρά (",AX17,")")</f>
        <v xml:space="preserve"> Σειρά ()</v>
      </c>
    </row>
    <row r="18" spans="1:51" ht="22.5" customHeight="1" x14ac:dyDescent="0.25">
      <c r="A18" s="221"/>
      <c r="B18" s="221">
        <v>14</v>
      </c>
      <c r="C18" s="242" t="s">
        <v>163</v>
      </c>
      <c r="D18" s="234" t="s">
        <v>959</v>
      </c>
      <c r="E18" s="243">
        <v>19</v>
      </c>
      <c r="F18" s="242" t="s">
        <v>2033</v>
      </c>
      <c r="G18" s="242" t="s">
        <v>62</v>
      </c>
      <c r="H18" s="243">
        <v>50</v>
      </c>
      <c r="I18" s="243">
        <v>66</v>
      </c>
      <c r="J18" s="243">
        <v>85</v>
      </c>
      <c r="K18" s="243">
        <v>63</v>
      </c>
      <c r="L18" s="243">
        <v>66</v>
      </c>
      <c r="M18" s="243">
        <v>68</v>
      </c>
      <c r="N18" s="243">
        <v>398</v>
      </c>
      <c r="O18" s="229">
        <v>7</v>
      </c>
      <c r="P18" s="231"/>
      <c r="Q18" s="231"/>
      <c r="R18" s="220">
        <v>0</v>
      </c>
      <c r="S18" s="231"/>
      <c r="T18" s="231"/>
      <c r="U18" s="219">
        <v>0</v>
      </c>
      <c r="V18" s="231"/>
      <c r="W18" s="231"/>
      <c r="X18" s="265">
        <v>0</v>
      </c>
      <c r="Y18" s="228"/>
      <c r="Z18" s="244"/>
      <c r="AA18" s="233" t="s">
        <v>1906</v>
      </c>
      <c r="AB18" s="229" t="s">
        <v>1906</v>
      </c>
      <c r="AC18" s="236" t="s">
        <v>1907</v>
      </c>
      <c r="AD18" s="237" t="s">
        <v>1907</v>
      </c>
      <c r="AE18" s="238" t="s">
        <v>1907</v>
      </c>
      <c r="AF18" s="244"/>
      <c r="AG18" s="224" t="s">
        <v>1908</v>
      </c>
      <c r="AH18" s="244"/>
      <c r="AI18" s="269" t="s">
        <v>164</v>
      </c>
      <c r="AJ18" s="271" t="s">
        <v>163</v>
      </c>
      <c r="AK18" s="269"/>
      <c r="AL18" s="269"/>
      <c r="AM18" s="272" t="s">
        <v>1815</v>
      </c>
      <c r="AN18" s="269" t="s">
        <v>1004</v>
      </c>
      <c r="AO18" s="269" t="s">
        <v>1005</v>
      </c>
      <c r="AP18" s="273" t="s">
        <v>2035</v>
      </c>
      <c r="AQ18" s="269">
        <v>25720784</v>
      </c>
      <c r="AR18" s="269" t="s">
        <v>62</v>
      </c>
      <c r="AS18" s="269" t="s">
        <v>166</v>
      </c>
      <c r="AT18" s="232" t="e">
        <v>#N/A</v>
      </c>
      <c r="AU18" s="218"/>
      <c r="AV18" s="132"/>
      <c r="AW18" s="133"/>
      <c r="AX18" s="148"/>
      <c r="AY18" s="148" t="str">
        <f>CONCATENATE(AW18," Σειρά (",AX18,")")</f>
        <v xml:space="preserve"> Σειρά ()</v>
      </c>
    </row>
    <row r="19" spans="1:51" ht="22.5" customHeight="1" x14ac:dyDescent="0.25">
      <c r="A19" s="221"/>
      <c r="B19" s="221">
        <v>15</v>
      </c>
      <c r="C19" s="242" t="s">
        <v>595</v>
      </c>
      <c r="D19" s="234" t="s">
        <v>959</v>
      </c>
      <c r="E19" s="243">
        <v>2</v>
      </c>
      <c r="F19" s="242" t="s">
        <v>2033</v>
      </c>
      <c r="G19" s="242" t="s">
        <v>62</v>
      </c>
      <c r="H19" s="243">
        <v>1</v>
      </c>
      <c r="I19" s="243">
        <v>3</v>
      </c>
      <c r="J19" s="243">
        <v>5</v>
      </c>
      <c r="K19" s="243">
        <v>3</v>
      </c>
      <c r="L19" s="243">
        <v>0</v>
      </c>
      <c r="M19" s="243">
        <v>4</v>
      </c>
      <c r="N19" s="243">
        <v>16</v>
      </c>
      <c r="O19" s="229">
        <v>0</v>
      </c>
      <c r="P19" s="231"/>
      <c r="Q19" s="231"/>
      <c r="R19" s="220">
        <v>0</v>
      </c>
      <c r="S19" s="231"/>
      <c r="T19" s="231"/>
      <c r="U19" s="219">
        <v>0</v>
      </c>
      <c r="V19" s="231"/>
      <c r="W19" s="231"/>
      <c r="X19" s="265">
        <v>0</v>
      </c>
      <c r="Y19" s="228"/>
      <c r="Z19" s="244"/>
      <c r="AA19" s="233" t="s">
        <v>1906</v>
      </c>
      <c r="AB19" s="229" t="s">
        <v>1906</v>
      </c>
      <c r="AC19" s="236" t="s">
        <v>1907</v>
      </c>
      <c r="AD19" s="237" t="s">
        <v>1907</v>
      </c>
      <c r="AE19" s="238" t="s">
        <v>1907</v>
      </c>
      <c r="AF19" s="244"/>
      <c r="AG19" s="224" t="s">
        <v>1908</v>
      </c>
      <c r="AH19" s="244"/>
      <c r="AI19" s="269" t="s">
        <v>596</v>
      </c>
      <c r="AJ19" s="271" t="s">
        <v>595</v>
      </c>
      <c r="AK19" s="269"/>
      <c r="AL19" s="269"/>
      <c r="AM19" s="272" t="s">
        <v>2036</v>
      </c>
      <c r="AN19" s="269" t="s">
        <v>597</v>
      </c>
      <c r="AO19" s="269" t="s">
        <v>1006</v>
      </c>
      <c r="AP19" s="273" t="s">
        <v>1007</v>
      </c>
      <c r="AQ19" s="269">
        <v>25816210</v>
      </c>
      <c r="AR19" s="269" t="s">
        <v>62</v>
      </c>
      <c r="AS19" s="269" t="s">
        <v>598</v>
      </c>
      <c r="AT19" s="232" t="e">
        <v>#N/A</v>
      </c>
      <c r="AU19" s="218"/>
      <c r="AV19" s="131"/>
      <c r="AW19" s="131"/>
      <c r="AX19" s="148"/>
      <c r="AY19" s="148" t="str">
        <f>CONCATENATE(AW19," Σειρά (",AX19,")")</f>
        <v xml:space="preserve"> Σειρά ()</v>
      </c>
    </row>
    <row r="20" spans="1:51" ht="22.5" customHeight="1" x14ac:dyDescent="0.25">
      <c r="A20" s="221"/>
      <c r="B20" s="221">
        <v>16</v>
      </c>
      <c r="C20" s="242" t="s">
        <v>668</v>
      </c>
      <c r="D20" s="251" t="s">
        <v>2022</v>
      </c>
      <c r="E20" s="253">
        <v>6</v>
      </c>
      <c r="F20" s="252" t="s">
        <v>2016</v>
      </c>
      <c r="G20" s="242" t="s">
        <v>90</v>
      </c>
      <c r="H20" s="243">
        <v>0</v>
      </c>
      <c r="I20" s="243">
        <v>0</v>
      </c>
      <c r="J20" s="243">
        <v>0</v>
      </c>
      <c r="K20" s="243">
        <v>39</v>
      </c>
      <c r="L20" s="243">
        <v>38</v>
      </c>
      <c r="M20" s="243">
        <v>45</v>
      </c>
      <c r="N20" s="243">
        <v>122</v>
      </c>
      <c r="O20" s="229">
        <v>5</v>
      </c>
      <c r="P20" s="231"/>
      <c r="Q20" s="231"/>
      <c r="R20" s="220">
        <v>0</v>
      </c>
      <c r="S20" s="231"/>
      <c r="T20" s="231"/>
      <c r="U20" s="219">
        <v>0</v>
      </c>
      <c r="V20" s="231"/>
      <c r="W20" s="231"/>
      <c r="X20" s="265">
        <v>0</v>
      </c>
      <c r="Y20" s="228"/>
      <c r="Z20" s="244"/>
      <c r="AA20" s="233" t="s">
        <v>1906</v>
      </c>
      <c r="AB20" s="229" t="s">
        <v>1906</v>
      </c>
      <c r="AC20" s="236" t="s">
        <v>1907</v>
      </c>
      <c r="AD20" s="237" t="s">
        <v>1907</v>
      </c>
      <c r="AE20" s="238" t="s">
        <v>1907</v>
      </c>
      <c r="AF20" s="244"/>
      <c r="AG20" s="224" t="s">
        <v>1908</v>
      </c>
      <c r="AH20" s="244"/>
      <c r="AI20" s="269" t="s">
        <v>669</v>
      </c>
      <c r="AJ20" s="271" t="s">
        <v>668</v>
      </c>
      <c r="AK20" s="269"/>
      <c r="AL20" s="269" t="s">
        <v>2020</v>
      </c>
      <c r="AM20" s="272" t="s">
        <v>898</v>
      </c>
      <c r="AN20" s="269" t="s">
        <v>670</v>
      </c>
      <c r="AO20" s="269" t="s">
        <v>1008</v>
      </c>
      <c r="AP20" s="273" t="s">
        <v>1009</v>
      </c>
      <c r="AQ20" s="269">
        <v>22770830</v>
      </c>
      <c r="AR20" s="269" t="s">
        <v>90</v>
      </c>
      <c r="AS20" s="269" t="s">
        <v>671</v>
      </c>
      <c r="AT20" s="254" t="e">
        <v>#N/A</v>
      </c>
      <c r="AU20" s="255"/>
      <c r="AX20" s="148"/>
      <c r="AY20" s="148"/>
    </row>
    <row r="21" spans="1:51" ht="22.5" customHeight="1" x14ac:dyDescent="0.25">
      <c r="A21" s="221"/>
      <c r="B21" s="221">
        <v>17</v>
      </c>
      <c r="C21" s="242" t="s">
        <v>1916</v>
      </c>
      <c r="D21" s="251" t="s">
        <v>959</v>
      </c>
      <c r="E21" s="253">
        <v>6</v>
      </c>
      <c r="F21" s="252" t="s">
        <v>2016</v>
      </c>
      <c r="G21" s="242" t="s">
        <v>90</v>
      </c>
      <c r="H21" s="243">
        <v>14</v>
      </c>
      <c r="I21" s="243">
        <v>25</v>
      </c>
      <c r="J21" s="243">
        <v>28</v>
      </c>
      <c r="K21" s="243">
        <v>21</v>
      </c>
      <c r="L21" s="243">
        <v>13</v>
      </c>
      <c r="M21" s="243">
        <v>8</v>
      </c>
      <c r="N21" s="243">
        <v>109</v>
      </c>
      <c r="O21" s="229">
        <v>3</v>
      </c>
      <c r="P21" s="231"/>
      <c r="Q21" s="231"/>
      <c r="R21" s="220">
        <v>0</v>
      </c>
      <c r="S21" s="231"/>
      <c r="T21" s="231"/>
      <c r="U21" s="219">
        <v>0</v>
      </c>
      <c r="V21" s="231"/>
      <c r="W21" s="231"/>
      <c r="X21" s="265">
        <v>0</v>
      </c>
      <c r="Y21" s="228"/>
      <c r="Z21" s="244"/>
      <c r="AA21" s="233" t="s">
        <v>1906</v>
      </c>
      <c r="AB21" s="229" t="s">
        <v>1906</v>
      </c>
      <c r="AC21" s="236" t="s">
        <v>1907</v>
      </c>
      <c r="AD21" s="237" t="s">
        <v>1907</v>
      </c>
      <c r="AE21" s="238" t="s">
        <v>1907</v>
      </c>
      <c r="AF21" s="244"/>
      <c r="AG21" s="224" t="s">
        <v>1908</v>
      </c>
      <c r="AH21" s="244"/>
      <c r="AI21" s="269" t="s">
        <v>230</v>
      </c>
      <c r="AJ21" s="271" t="s">
        <v>1916</v>
      </c>
      <c r="AK21" s="269"/>
      <c r="AL21" s="269" t="s">
        <v>2020</v>
      </c>
      <c r="AM21" s="272" t="s">
        <v>178</v>
      </c>
      <c r="AN21" s="269" t="s">
        <v>1010</v>
      </c>
      <c r="AO21" s="269" t="s">
        <v>1011</v>
      </c>
      <c r="AP21" s="273" t="s">
        <v>1012</v>
      </c>
      <c r="AQ21" s="269">
        <v>22345603</v>
      </c>
      <c r="AR21" s="269" t="s">
        <v>90</v>
      </c>
      <c r="AS21" s="269" t="s">
        <v>232</v>
      </c>
      <c r="AT21" s="254" t="e">
        <v>#N/A</v>
      </c>
      <c r="AU21" s="255"/>
    </row>
    <row r="22" spans="1:51" ht="22.5" customHeight="1" x14ac:dyDescent="0.25">
      <c r="A22" s="221"/>
      <c r="B22" s="221">
        <v>18</v>
      </c>
      <c r="C22" s="242" t="s">
        <v>672</v>
      </c>
      <c r="D22" s="234" t="s">
        <v>2022</v>
      </c>
      <c r="E22" s="243">
        <v>8</v>
      </c>
      <c r="F22" s="242" t="s">
        <v>2016</v>
      </c>
      <c r="G22" s="242" t="s">
        <v>90</v>
      </c>
      <c r="H22" s="243">
        <v>0</v>
      </c>
      <c r="I22" s="243">
        <v>0</v>
      </c>
      <c r="J22" s="243">
        <v>0</v>
      </c>
      <c r="K22" s="243">
        <v>68</v>
      </c>
      <c r="L22" s="243">
        <v>66</v>
      </c>
      <c r="M22" s="243">
        <v>58</v>
      </c>
      <c r="N22" s="243">
        <v>192</v>
      </c>
      <c r="O22" s="229">
        <v>7</v>
      </c>
      <c r="P22" s="231"/>
      <c r="Q22" s="231"/>
      <c r="R22" s="220">
        <v>0</v>
      </c>
      <c r="S22" s="231"/>
      <c r="T22" s="231"/>
      <c r="U22" s="219">
        <v>0</v>
      </c>
      <c r="V22" s="231"/>
      <c r="W22" s="231"/>
      <c r="X22" s="265">
        <v>0</v>
      </c>
      <c r="Y22" s="228"/>
      <c r="Z22" s="244"/>
      <c r="AA22" s="233" t="s">
        <v>1906</v>
      </c>
      <c r="AB22" s="229" t="s">
        <v>1906</v>
      </c>
      <c r="AC22" s="236" t="s">
        <v>1907</v>
      </c>
      <c r="AD22" s="237" t="s">
        <v>1907</v>
      </c>
      <c r="AE22" s="238" t="s">
        <v>1907</v>
      </c>
      <c r="AF22" s="244"/>
      <c r="AG22" s="224" t="s">
        <v>1908</v>
      </c>
      <c r="AH22" s="244"/>
      <c r="AI22" s="269" t="s">
        <v>673</v>
      </c>
      <c r="AJ22" s="271" t="s">
        <v>672</v>
      </c>
      <c r="AK22" s="269"/>
      <c r="AL22" s="269" t="s">
        <v>2020</v>
      </c>
      <c r="AM22" s="272" t="s">
        <v>674</v>
      </c>
      <c r="AN22" s="269" t="s">
        <v>1013</v>
      </c>
      <c r="AO22" s="269" t="s">
        <v>1014</v>
      </c>
      <c r="AP22" s="273" t="s">
        <v>1015</v>
      </c>
      <c r="AQ22" s="269">
        <v>22871714</v>
      </c>
      <c r="AR22" s="269" t="s">
        <v>90</v>
      </c>
      <c r="AS22" s="269" t="s">
        <v>675</v>
      </c>
      <c r="AT22" s="232" t="e">
        <v>#N/A</v>
      </c>
      <c r="AU22" s="218"/>
    </row>
    <row r="23" spans="1:51" ht="22.5" customHeight="1" x14ac:dyDescent="0.25">
      <c r="A23" s="221"/>
      <c r="B23" s="221">
        <v>19</v>
      </c>
      <c r="C23" s="242" t="s">
        <v>534</v>
      </c>
      <c r="D23" s="234" t="s">
        <v>959</v>
      </c>
      <c r="E23" s="243">
        <v>6</v>
      </c>
      <c r="F23" s="242" t="s">
        <v>2031</v>
      </c>
      <c r="G23" s="242" t="s">
        <v>75</v>
      </c>
      <c r="H23" s="243">
        <v>23</v>
      </c>
      <c r="I23" s="243">
        <v>10</v>
      </c>
      <c r="J23" s="243">
        <v>20</v>
      </c>
      <c r="K23" s="243">
        <v>19</v>
      </c>
      <c r="L23" s="243">
        <v>22</v>
      </c>
      <c r="M23" s="243">
        <v>19</v>
      </c>
      <c r="N23" s="243">
        <v>113</v>
      </c>
      <c r="O23" s="229">
        <v>3</v>
      </c>
      <c r="P23" s="231"/>
      <c r="Q23" s="231"/>
      <c r="R23" s="220">
        <v>0</v>
      </c>
      <c r="S23" s="231"/>
      <c r="T23" s="231"/>
      <c r="U23" s="219">
        <v>0</v>
      </c>
      <c r="V23" s="231"/>
      <c r="W23" s="231"/>
      <c r="X23" s="265">
        <v>0</v>
      </c>
      <c r="Y23" s="228"/>
      <c r="Z23" s="244"/>
      <c r="AA23" s="233" t="s">
        <v>1906</v>
      </c>
      <c r="AB23" s="229" t="s">
        <v>1906</v>
      </c>
      <c r="AC23" s="236" t="s">
        <v>1907</v>
      </c>
      <c r="AD23" s="237" t="s">
        <v>1907</v>
      </c>
      <c r="AE23" s="238" t="s">
        <v>1907</v>
      </c>
      <c r="AF23" s="244"/>
      <c r="AG23" s="224" t="s">
        <v>1908</v>
      </c>
      <c r="AH23" s="244"/>
      <c r="AI23" s="269" t="s">
        <v>535</v>
      </c>
      <c r="AJ23" s="271" t="s">
        <v>534</v>
      </c>
      <c r="AK23" s="269"/>
      <c r="AL23" s="269"/>
      <c r="AM23" s="272" t="s">
        <v>865</v>
      </c>
      <c r="AN23" s="269" t="s">
        <v>1016</v>
      </c>
      <c r="AO23" s="269" t="s">
        <v>1017</v>
      </c>
      <c r="AP23" s="273" t="s">
        <v>1018</v>
      </c>
      <c r="AQ23" s="269">
        <v>24812145</v>
      </c>
      <c r="AR23" s="269" t="s">
        <v>75</v>
      </c>
      <c r="AS23" s="269" t="s">
        <v>536</v>
      </c>
      <c r="AT23" s="232" t="e">
        <v>#N/A</v>
      </c>
      <c r="AU23" s="218"/>
    </row>
    <row r="24" spans="1:51" ht="22.5" customHeight="1" x14ac:dyDescent="0.25">
      <c r="A24" s="221"/>
      <c r="B24" s="221">
        <v>20</v>
      </c>
      <c r="C24" s="242" t="s">
        <v>2037</v>
      </c>
      <c r="D24" s="234" t="s">
        <v>959</v>
      </c>
      <c r="E24" s="243">
        <v>6</v>
      </c>
      <c r="F24" s="242" t="s">
        <v>2029</v>
      </c>
      <c r="G24" s="242" t="s">
        <v>270</v>
      </c>
      <c r="H24" s="243">
        <v>17</v>
      </c>
      <c r="I24" s="243">
        <v>19</v>
      </c>
      <c r="J24" s="243">
        <v>17</v>
      </c>
      <c r="K24" s="243">
        <v>10</v>
      </c>
      <c r="L24" s="243">
        <v>21</v>
      </c>
      <c r="M24" s="243">
        <v>18</v>
      </c>
      <c r="N24" s="243">
        <v>102</v>
      </c>
      <c r="O24" s="229">
        <v>3</v>
      </c>
      <c r="P24" s="231"/>
      <c r="Q24" s="231"/>
      <c r="R24" s="220">
        <v>0</v>
      </c>
      <c r="S24" s="231"/>
      <c r="T24" s="231"/>
      <c r="U24" s="219">
        <v>0</v>
      </c>
      <c r="V24" s="231"/>
      <c r="W24" s="231"/>
      <c r="X24" s="265">
        <v>0</v>
      </c>
      <c r="Y24" s="228"/>
      <c r="Z24" s="244"/>
      <c r="AA24" s="233" t="s">
        <v>1906</v>
      </c>
      <c r="AB24" s="229" t="s">
        <v>1906</v>
      </c>
      <c r="AC24" s="236" t="s">
        <v>1907</v>
      </c>
      <c r="AD24" s="237" t="s">
        <v>1907</v>
      </c>
      <c r="AE24" s="238" t="s">
        <v>1907</v>
      </c>
      <c r="AF24" s="244"/>
      <c r="AG24" s="224" t="s">
        <v>1908</v>
      </c>
      <c r="AH24" s="244"/>
      <c r="AI24" s="269" t="s">
        <v>1019</v>
      </c>
      <c r="AJ24" s="271" t="s">
        <v>2037</v>
      </c>
      <c r="AK24" s="269" t="s">
        <v>2038</v>
      </c>
      <c r="AL24" s="269" t="s">
        <v>2020</v>
      </c>
      <c r="AM24" s="272" t="s">
        <v>864</v>
      </c>
      <c r="AN24" s="269" t="s">
        <v>1021</v>
      </c>
      <c r="AO24" s="269" t="s">
        <v>1022</v>
      </c>
      <c r="AP24" s="273" t="s">
        <v>1023</v>
      </c>
      <c r="AQ24" s="269">
        <v>23819516</v>
      </c>
      <c r="AR24" s="269" t="s">
        <v>270</v>
      </c>
      <c r="AS24" s="269" t="s">
        <v>1024</v>
      </c>
      <c r="AT24" s="230" t="s">
        <v>2039</v>
      </c>
      <c r="AU24" s="218"/>
    </row>
    <row r="25" spans="1:51" ht="22.5" customHeight="1" x14ac:dyDescent="0.25">
      <c r="A25" s="221"/>
      <c r="B25" s="221">
        <v>21</v>
      </c>
      <c r="C25" s="242" t="s">
        <v>676</v>
      </c>
      <c r="D25" s="234" t="s">
        <v>959</v>
      </c>
      <c r="E25" s="243">
        <v>12</v>
      </c>
      <c r="F25" s="242" t="s">
        <v>2016</v>
      </c>
      <c r="G25" s="242" t="s">
        <v>90</v>
      </c>
      <c r="H25" s="243">
        <v>42</v>
      </c>
      <c r="I25" s="243">
        <v>47</v>
      </c>
      <c r="J25" s="243">
        <v>49</v>
      </c>
      <c r="K25" s="243">
        <v>38</v>
      </c>
      <c r="L25" s="243">
        <v>47</v>
      </c>
      <c r="M25" s="243">
        <v>39</v>
      </c>
      <c r="N25" s="243">
        <v>262</v>
      </c>
      <c r="O25" s="229">
        <v>5</v>
      </c>
      <c r="P25" s="231"/>
      <c r="Q25" s="231"/>
      <c r="R25" s="220">
        <v>0</v>
      </c>
      <c r="S25" s="231"/>
      <c r="T25" s="231"/>
      <c r="U25" s="219">
        <v>0</v>
      </c>
      <c r="V25" s="231"/>
      <c r="W25" s="231"/>
      <c r="X25" s="265">
        <v>0</v>
      </c>
      <c r="Y25" s="228"/>
      <c r="Z25" s="244"/>
      <c r="AA25" s="233" t="s">
        <v>1906</v>
      </c>
      <c r="AB25" s="229" t="s">
        <v>1906</v>
      </c>
      <c r="AC25" s="236" t="s">
        <v>1907</v>
      </c>
      <c r="AD25" s="237" t="s">
        <v>1907</v>
      </c>
      <c r="AE25" s="238" t="s">
        <v>1907</v>
      </c>
      <c r="AF25" s="244"/>
      <c r="AG25" s="224" t="s">
        <v>1908</v>
      </c>
      <c r="AH25" s="244"/>
      <c r="AI25" s="269" t="s">
        <v>677</v>
      </c>
      <c r="AJ25" s="271" t="s">
        <v>676</v>
      </c>
      <c r="AK25" s="269"/>
      <c r="AL25" s="269"/>
      <c r="AM25" s="272" t="s">
        <v>715</v>
      </c>
      <c r="AN25" s="269" t="s">
        <v>1025</v>
      </c>
      <c r="AO25" s="269" t="s">
        <v>1026</v>
      </c>
      <c r="AP25" s="273" t="s">
        <v>2040</v>
      </c>
      <c r="AQ25" s="269">
        <v>22315562</v>
      </c>
      <c r="AR25" s="269" t="s">
        <v>90</v>
      </c>
      <c r="AS25" s="269" t="s">
        <v>678</v>
      </c>
      <c r="AT25" s="232" t="e">
        <v>#N/A</v>
      </c>
      <c r="AU25" s="218"/>
    </row>
    <row r="26" spans="1:51" ht="22.5" customHeight="1" x14ac:dyDescent="0.25">
      <c r="A26" s="221"/>
      <c r="B26" s="221">
        <v>22</v>
      </c>
      <c r="C26" s="242" t="s">
        <v>1027</v>
      </c>
      <c r="D26" s="251" t="s">
        <v>959</v>
      </c>
      <c r="E26" s="253">
        <v>6</v>
      </c>
      <c r="F26" s="252" t="s">
        <v>2016</v>
      </c>
      <c r="G26" s="242" t="s">
        <v>90</v>
      </c>
      <c r="H26" s="243">
        <v>27</v>
      </c>
      <c r="I26" s="243">
        <v>21</v>
      </c>
      <c r="J26" s="243">
        <v>22</v>
      </c>
      <c r="K26" s="243">
        <v>21</v>
      </c>
      <c r="L26" s="243">
        <v>22</v>
      </c>
      <c r="M26" s="243">
        <v>12</v>
      </c>
      <c r="N26" s="243">
        <v>125</v>
      </c>
      <c r="O26" s="229">
        <v>3</v>
      </c>
      <c r="P26" s="231"/>
      <c r="Q26" s="231"/>
      <c r="R26" s="220">
        <v>0</v>
      </c>
      <c r="S26" s="231"/>
      <c r="T26" s="231"/>
      <c r="U26" s="219">
        <v>0</v>
      </c>
      <c r="V26" s="231"/>
      <c r="W26" s="231"/>
      <c r="X26" s="265">
        <v>0</v>
      </c>
      <c r="Y26" s="228"/>
      <c r="Z26" s="244"/>
      <c r="AA26" s="233" t="s">
        <v>1906</v>
      </c>
      <c r="AB26" s="229" t="s">
        <v>1906</v>
      </c>
      <c r="AC26" s="236" t="s">
        <v>1907</v>
      </c>
      <c r="AD26" s="237" t="s">
        <v>1907</v>
      </c>
      <c r="AE26" s="238" t="s">
        <v>1907</v>
      </c>
      <c r="AF26" s="244"/>
      <c r="AG26" s="224" t="s">
        <v>1908</v>
      </c>
      <c r="AH26" s="244"/>
      <c r="AI26" s="269" t="s">
        <v>1028</v>
      </c>
      <c r="AJ26" s="271" t="s">
        <v>1027</v>
      </c>
      <c r="AK26" s="269"/>
      <c r="AL26" s="269"/>
      <c r="AM26" s="272" t="s">
        <v>665</v>
      </c>
      <c r="AN26" s="269" t="s">
        <v>1029</v>
      </c>
      <c r="AO26" s="269" t="s">
        <v>1030</v>
      </c>
      <c r="AP26" s="273" t="s">
        <v>2041</v>
      </c>
      <c r="AQ26" s="269">
        <v>22878450</v>
      </c>
      <c r="AR26" s="269" t="s">
        <v>90</v>
      </c>
      <c r="AS26" s="269" t="s">
        <v>1031</v>
      </c>
      <c r="AT26" s="254" t="e">
        <v>#N/A</v>
      </c>
      <c r="AU26" s="255"/>
    </row>
    <row r="27" spans="1:51" ht="22.5" customHeight="1" x14ac:dyDescent="0.25">
      <c r="A27" s="221"/>
      <c r="B27" s="221">
        <v>23</v>
      </c>
      <c r="C27" s="242" t="s">
        <v>418</v>
      </c>
      <c r="D27" s="251" t="s">
        <v>2022</v>
      </c>
      <c r="E27" s="253">
        <v>6</v>
      </c>
      <c r="F27" s="252" t="s">
        <v>2016</v>
      </c>
      <c r="G27" s="242" t="s">
        <v>90</v>
      </c>
      <c r="H27" s="243">
        <v>0</v>
      </c>
      <c r="I27" s="243">
        <v>0</v>
      </c>
      <c r="J27" s="243">
        <v>0</v>
      </c>
      <c r="K27" s="243">
        <v>29</v>
      </c>
      <c r="L27" s="243">
        <v>28</v>
      </c>
      <c r="M27" s="243">
        <v>29</v>
      </c>
      <c r="N27" s="243">
        <v>86</v>
      </c>
      <c r="O27" s="229">
        <v>5</v>
      </c>
      <c r="P27" s="231"/>
      <c r="Q27" s="231"/>
      <c r="R27" s="220">
        <v>0</v>
      </c>
      <c r="S27" s="231"/>
      <c r="T27" s="231"/>
      <c r="U27" s="219">
        <v>0</v>
      </c>
      <c r="V27" s="231"/>
      <c r="W27" s="231"/>
      <c r="X27" s="265">
        <v>0</v>
      </c>
      <c r="Y27" s="228"/>
      <c r="Z27" s="244"/>
      <c r="AA27" s="233" t="s">
        <v>1906</v>
      </c>
      <c r="AB27" s="229" t="s">
        <v>1906</v>
      </c>
      <c r="AC27" s="236" t="s">
        <v>1907</v>
      </c>
      <c r="AD27" s="237" t="s">
        <v>1907</v>
      </c>
      <c r="AE27" s="238" t="s">
        <v>1907</v>
      </c>
      <c r="AF27" s="244"/>
      <c r="AG27" s="224" t="s">
        <v>1908</v>
      </c>
      <c r="AH27" s="244"/>
      <c r="AI27" s="269" t="s">
        <v>419</v>
      </c>
      <c r="AJ27" s="271" t="s">
        <v>418</v>
      </c>
      <c r="AK27" s="269"/>
      <c r="AL27" s="269"/>
      <c r="AM27" s="272" t="s">
        <v>1816</v>
      </c>
      <c r="AN27" s="269" t="s">
        <v>1817</v>
      </c>
      <c r="AO27" s="269" t="s">
        <v>1032</v>
      </c>
      <c r="AP27" s="273" t="s">
        <v>1033</v>
      </c>
      <c r="AQ27" s="269">
        <v>22819348</v>
      </c>
      <c r="AR27" s="269" t="s">
        <v>90</v>
      </c>
      <c r="AS27" s="269" t="s">
        <v>420</v>
      </c>
      <c r="AT27" s="254" t="e">
        <v>#N/A</v>
      </c>
      <c r="AU27" s="255"/>
    </row>
    <row r="28" spans="1:51" ht="22.5" customHeight="1" x14ac:dyDescent="0.25">
      <c r="A28" s="221"/>
      <c r="B28" s="221">
        <v>24</v>
      </c>
      <c r="C28" s="242" t="s">
        <v>437</v>
      </c>
      <c r="D28" s="251" t="s">
        <v>959</v>
      </c>
      <c r="E28" s="253">
        <v>6</v>
      </c>
      <c r="F28" s="252" t="s">
        <v>2016</v>
      </c>
      <c r="G28" s="242" t="s">
        <v>90</v>
      </c>
      <c r="H28" s="243">
        <v>17</v>
      </c>
      <c r="I28" s="243">
        <v>13</v>
      </c>
      <c r="J28" s="243">
        <v>16</v>
      </c>
      <c r="K28" s="243">
        <v>15</v>
      </c>
      <c r="L28" s="243">
        <v>9</v>
      </c>
      <c r="M28" s="243">
        <v>15</v>
      </c>
      <c r="N28" s="243">
        <v>85</v>
      </c>
      <c r="O28" s="229">
        <v>3</v>
      </c>
      <c r="P28" s="231"/>
      <c r="Q28" s="231"/>
      <c r="R28" s="220">
        <v>0</v>
      </c>
      <c r="S28" s="231"/>
      <c r="T28" s="231"/>
      <c r="U28" s="219">
        <v>0</v>
      </c>
      <c r="V28" s="231"/>
      <c r="W28" s="231"/>
      <c r="X28" s="265">
        <v>0</v>
      </c>
      <c r="Y28" s="228"/>
      <c r="Z28" s="244"/>
      <c r="AA28" s="233" t="s">
        <v>1906</v>
      </c>
      <c r="AB28" s="229" t="s">
        <v>1906</v>
      </c>
      <c r="AC28" s="236" t="s">
        <v>1907</v>
      </c>
      <c r="AD28" s="237" t="s">
        <v>1907</v>
      </c>
      <c r="AE28" s="238" t="s">
        <v>1907</v>
      </c>
      <c r="AF28" s="244"/>
      <c r="AG28" s="224" t="s">
        <v>1908</v>
      </c>
      <c r="AH28" s="244"/>
      <c r="AI28" s="269" t="s">
        <v>438</v>
      </c>
      <c r="AJ28" s="271" t="s">
        <v>437</v>
      </c>
      <c r="AK28" s="269"/>
      <c r="AL28" s="269" t="s">
        <v>2020</v>
      </c>
      <c r="AM28" s="272" t="s">
        <v>1393</v>
      </c>
      <c r="AN28" s="269" t="s">
        <v>439</v>
      </c>
      <c r="AO28" s="269" t="s">
        <v>1035</v>
      </c>
      <c r="AP28" s="273" t="s">
        <v>1036</v>
      </c>
      <c r="AQ28" s="269">
        <v>22878499</v>
      </c>
      <c r="AR28" s="269" t="s">
        <v>90</v>
      </c>
      <c r="AS28" s="269" t="s">
        <v>440</v>
      </c>
      <c r="AT28" s="254" t="e">
        <v>#N/A</v>
      </c>
      <c r="AU28" s="255"/>
    </row>
    <row r="29" spans="1:51" ht="22.5" customHeight="1" x14ac:dyDescent="0.25">
      <c r="A29" s="221"/>
      <c r="B29" s="221">
        <v>25</v>
      </c>
      <c r="C29" s="242" t="s">
        <v>679</v>
      </c>
      <c r="D29" s="234" t="s">
        <v>959</v>
      </c>
      <c r="E29" s="243">
        <v>2</v>
      </c>
      <c r="F29" s="242" t="s">
        <v>2021</v>
      </c>
      <c r="G29" s="242" t="s">
        <v>90</v>
      </c>
      <c r="H29" s="243">
        <v>6</v>
      </c>
      <c r="I29" s="243">
        <v>6</v>
      </c>
      <c r="J29" s="243">
        <v>9</v>
      </c>
      <c r="K29" s="243">
        <v>6</v>
      </c>
      <c r="L29" s="243">
        <v>4</v>
      </c>
      <c r="M29" s="243">
        <v>4</v>
      </c>
      <c r="N29" s="243">
        <v>35</v>
      </c>
      <c r="O29" s="229">
        <v>3</v>
      </c>
      <c r="P29" s="231"/>
      <c r="Q29" s="231"/>
      <c r="R29" s="220">
        <v>0</v>
      </c>
      <c r="S29" s="231"/>
      <c r="T29" s="231"/>
      <c r="U29" s="219">
        <v>0</v>
      </c>
      <c r="V29" s="231"/>
      <c r="W29" s="231"/>
      <c r="X29" s="265">
        <v>0</v>
      </c>
      <c r="Y29" s="228"/>
      <c r="Z29" s="244"/>
      <c r="AA29" s="233" t="s">
        <v>1906</v>
      </c>
      <c r="AB29" s="229" t="s">
        <v>1906</v>
      </c>
      <c r="AC29" s="236" t="s">
        <v>1907</v>
      </c>
      <c r="AD29" s="237" t="s">
        <v>1907</v>
      </c>
      <c r="AE29" s="238" t="s">
        <v>1907</v>
      </c>
      <c r="AF29" s="244"/>
      <c r="AG29" s="224" t="s">
        <v>1908</v>
      </c>
      <c r="AH29" s="244"/>
      <c r="AI29" s="269" t="s">
        <v>680</v>
      </c>
      <c r="AJ29" s="271" t="s">
        <v>679</v>
      </c>
      <c r="AK29" s="269"/>
      <c r="AL29" s="269"/>
      <c r="AM29" s="272" t="s">
        <v>1818</v>
      </c>
      <c r="AN29" s="269" t="s">
        <v>681</v>
      </c>
      <c r="AO29" s="269" t="s">
        <v>1037</v>
      </c>
      <c r="AP29" s="273" t="s">
        <v>1038</v>
      </c>
      <c r="AQ29" s="269">
        <v>22632901</v>
      </c>
      <c r="AR29" s="269" t="s">
        <v>90</v>
      </c>
      <c r="AS29" s="269" t="s">
        <v>682</v>
      </c>
      <c r="AT29" s="232" t="e">
        <v>#N/A</v>
      </c>
      <c r="AU29" s="218"/>
    </row>
    <row r="30" spans="1:51" ht="22.5" customHeight="1" x14ac:dyDescent="0.25">
      <c r="A30" s="221"/>
      <c r="B30" s="221">
        <v>26</v>
      </c>
      <c r="C30" s="242" t="s">
        <v>537</v>
      </c>
      <c r="D30" s="234" t="s">
        <v>959</v>
      </c>
      <c r="E30" s="243">
        <v>3</v>
      </c>
      <c r="F30" s="242" t="s">
        <v>2018</v>
      </c>
      <c r="G30" s="242" t="s">
        <v>75</v>
      </c>
      <c r="H30" s="243">
        <v>10</v>
      </c>
      <c r="I30" s="243">
        <v>9</v>
      </c>
      <c r="J30" s="243">
        <v>8</v>
      </c>
      <c r="K30" s="243">
        <v>7</v>
      </c>
      <c r="L30" s="243">
        <v>4</v>
      </c>
      <c r="M30" s="243">
        <v>10</v>
      </c>
      <c r="N30" s="243">
        <v>48</v>
      </c>
      <c r="O30" s="229">
        <v>3</v>
      </c>
      <c r="P30" s="231"/>
      <c r="Q30" s="231"/>
      <c r="R30" s="220">
        <v>0</v>
      </c>
      <c r="S30" s="231"/>
      <c r="T30" s="231"/>
      <c r="U30" s="219">
        <v>0</v>
      </c>
      <c r="V30" s="231"/>
      <c r="W30" s="231"/>
      <c r="X30" s="265">
        <v>0</v>
      </c>
      <c r="Y30" s="228"/>
      <c r="Z30" s="244"/>
      <c r="AA30" s="233" t="s">
        <v>1906</v>
      </c>
      <c r="AB30" s="229" t="s">
        <v>1906</v>
      </c>
      <c r="AC30" s="236" t="s">
        <v>1907</v>
      </c>
      <c r="AD30" s="237" t="s">
        <v>1907</v>
      </c>
      <c r="AE30" s="238" t="s">
        <v>1907</v>
      </c>
      <c r="AF30" s="244"/>
      <c r="AG30" s="224" t="s">
        <v>1908</v>
      </c>
      <c r="AH30" s="244"/>
      <c r="AI30" s="269" t="s">
        <v>538</v>
      </c>
      <c r="AJ30" s="271" t="s">
        <v>537</v>
      </c>
      <c r="AK30" s="269"/>
      <c r="AL30" s="269" t="s">
        <v>2020</v>
      </c>
      <c r="AM30" s="272" t="s">
        <v>1301</v>
      </c>
      <c r="AN30" s="269" t="s">
        <v>540</v>
      </c>
      <c r="AO30" s="269" t="s">
        <v>1039</v>
      </c>
      <c r="AP30" s="273" t="s">
        <v>1040</v>
      </c>
      <c r="AQ30" s="269">
        <v>24817433</v>
      </c>
      <c r="AR30" s="269" t="s">
        <v>75</v>
      </c>
      <c r="AS30" s="269" t="s">
        <v>541</v>
      </c>
      <c r="AT30" s="232" t="e">
        <v>#N/A</v>
      </c>
      <c r="AU30" s="218"/>
    </row>
    <row r="31" spans="1:51" ht="22.5" customHeight="1" x14ac:dyDescent="0.25">
      <c r="A31" s="221"/>
      <c r="B31" s="221">
        <v>27</v>
      </c>
      <c r="C31" s="242" t="s">
        <v>333</v>
      </c>
      <c r="D31" s="234" t="s">
        <v>959</v>
      </c>
      <c r="E31" s="243">
        <v>7</v>
      </c>
      <c r="F31" s="242" t="s">
        <v>2031</v>
      </c>
      <c r="G31" s="242" t="s">
        <v>75</v>
      </c>
      <c r="H31" s="243">
        <v>27</v>
      </c>
      <c r="I31" s="243">
        <v>20</v>
      </c>
      <c r="J31" s="243">
        <v>26</v>
      </c>
      <c r="K31" s="243">
        <v>24</v>
      </c>
      <c r="L31" s="243">
        <v>23</v>
      </c>
      <c r="M31" s="243">
        <v>25</v>
      </c>
      <c r="N31" s="243">
        <v>145</v>
      </c>
      <c r="O31" s="229">
        <v>3</v>
      </c>
      <c r="P31" s="231"/>
      <c r="Q31" s="231"/>
      <c r="R31" s="220">
        <v>0</v>
      </c>
      <c r="S31" s="231"/>
      <c r="T31" s="231"/>
      <c r="U31" s="219">
        <v>0</v>
      </c>
      <c r="V31" s="231"/>
      <c r="W31" s="231"/>
      <c r="X31" s="265">
        <v>0</v>
      </c>
      <c r="Y31" s="228"/>
      <c r="Z31" s="244"/>
      <c r="AA31" s="233" t="s">
        <v>1906</v>
      </c>
      <c r="AB31" s="229" t="s">
        <v>1906</v>
      </c>
      <c r="AC31" s="236" t="s">
        <v>1907</v>
      </c>
      <c r="AD31" s="237" t="s">
        <v>1907</v>
      </c>
      <c r="AE31" s="238" t="s">
        <v>1907</v>
      </c>
      <c r="AF31" s="244"/>
      <c r="AG31" s="224" t="s">
        <v>1908</v>
      </c>
      <c r="AH31" s="244"/>
      <c r="AI31" s="269" t="s">
        <v>334</v>
      </c>
      <c r="AJ31" s="271" t="s">
        <v>333</v>
      </c>
      <c r="AK31" s="269"/>
      <c r="AL31" s="269"/>
      <c r="AM31" s="272" t="s">
        <v>1917</v>
      </c>
      <c r="AN31" s="269" t="s">
        <v>1042</v>
      </c>
      <c r="AO31" s="269" t="s">
        <v>1043</v>
      </c>
      <c r="AP31" s="273" t="s">
        <v>1044</v>
      </c>
      <c r="AQ31" s="269">
        <v>24812147</v>
      </c>
      <c r="AR31" s="269" t="s">
        <v>75</v>
      </c>
      <c r="AS31" s="269" t="s">
        <v>335</v>
      </c>
      <c r="AT31" s="232" t="e">
        <v>#N/A</v>
      </c>
      <c r="AU31" s="218"/>
    </row>
    <row r="32" spans="1:51" ht="22.5" customHeight="1" x14ac:dyDescent="0.25">
      <c r="A32" s="221"/>
      <c r="B32" s="221">
        <v>28</v>
      </c>
      <c r="C32" s="242" t="s">
        <v>1819</v>
      </c>
      <c r="D32" s="251" t="s">
        <v>959</v>
      </c>
      <c r="E32" s="253">
        <v>2</v>
      </c>
      <c r="F32" s="252" t="s">
        <v>2021</v>
      </c>
      <c r="G32" s="242" t="s">
        <v>90</v>
      </c>
      <c r="H32" s="243">
        <v>6</v>
      </c>
      <c r="I32" s="243">
        <v>1</v>
      </c>
      <c r="J32" s="243">
        <v>4</v>
      </c>
      <c r="K32" s="243">
        <v>3</v>
      </c>
      <c r="L32" s="243">
        <v>2</v>
      </c>
      <c r="M32" s="243">
        <v>3</v>
      </c>
      <c r="N32" s="243">
        <v>19</v>
      </c>
      <c r="O32" s="229">
        <v>2</v>
      </c>
      <c r="P32" s="231"/>
      <c r="Q32" s="231"/>
      <c r="R32" s="220">
        <v>0</v>
      </c>
      <c r="S32" s="231"/>
      <c r="T32" s="231"/>
      <c r="U32" s="219">
        <v>0</v>
      </c>
      <c r="V32" s="231"/>
      <c r="W32" s="231"/>
      <c r="X32" s="265">
        <v>0</v>
      </c>
      <c r="Y32" s="228"/>
      <c r="Z32" s="244"/>
      <c r="AA32" s="233" t="s">
        <v>1906</v>
      </c>
      <c r="AB32" s="229" t="s">
        <v>1906</v>
      </c>
      <c r="AC32" s="236" t="s">
        <v>1907</v>
      </c>
      <c r="AD32" s="237" t="s">
        <v>1907</v>
      </c>
      <c r="AE32" s="238" t="s">
        <v>1907</v>
      </c>
      <c r="AF32" s="244"/>
      <c r="AG32" s="224" t="s">
        <v>1908</v>
      </c>
      <c r="AH32" s="244"/>
      <c r="AI32" s="269" t="s">
        <v>1820</v>
      </c>
      <c r="AJ32" s="271" t="s">
        <v>1819</v>
      </c>
      <c r="AK32" s="269"/>
      <c r="AL32" s="269"/>
      <c r="AM32" s="272" t="s">
        <v>1918</v>
      </c>
      <c r="AN32" s="269" t="s">
        <v>1821</v>
      </c>
      <c r="AO32" s="269" t="s">
        <v>1045</v>
      </c>
      <c r="AP32" s="273" t="s">
        <v>1046</v>
      </c>
      <c r="AQ32" s="269">
        <v>22874304</v>
      </c>
      <c r="AR32" s="269" t="s">
        <v>90</v>
      </c>
      <c r="AS32" s="272" t="s">
        <v>1919</v>
      </c>
      <c r="AT32" s="254" t="e">
        <v>#N/A</v>
      </c>
      <c r="AU32" s="255"/>
    </row>
    <row r="33" spans="1:47" ht="22.5" customHeight="1" x14ac:dyDescent="0.25">
      <c r="A33" s="221"/>
      <c r="B33" s="221">
        <v>29</v>
      </c>
      <c r="C33" s="242" t="s">
        <v>1920</v>
      </c>
      <c r="D33" s="251" t="s">
        <v>959</v>
      </c>
      <c r="E33" s="253">
        <v>6</v>
      </c>
      <c r="F33" s="252" t="s">
        <v>2016</v>
      </c>
      <c r="G33" s="242" t="s">
        <v>90</v>
      </c>
      <c r="H33" s="243">
        <v>9</v>
      </c>
      <c r="I33" s="243">
        <v>8</v>
      </c>
      <c r="J33" s="243">
        <v>6</v>
      </c>
      <c r="K33" s="243">
        <v>7</v>
      </c>
      <c r="L33" s="243">
        <v>7</v>
      </c>
      <c r="M33" s="243">
        <v>12</v>
      </c>
      <c r="N33" s="243">
        <v>49</v>
      </c>
      <c r="O33" s="229">
        <v>3</v>
      </c>
      <c r="P33" s="231"/>
      <c r="Q33" s="231"/>
      <c r="R33" s="220">
        <v>0</v>
      </c>
      <c r="S33" s="231"/>
      <c r="T33" s="231"/>
      <c r="U33" s="219">
        <v>0</v>
      </c>
      <c r="V33" s="231"/>
      <c r="W33" s="231"/>
      <c r="X33" s="265">
        <v>0</v>
      </c>
      <c r="Y33" s="228"/>
      <c r="Z33" s="244"/>
      <c r="AA33" s="233" t="s">
        <v>1906</v>
      </c>
      <c r="AB33" s="229" t="s">
        <v>1906</v>
      </c>
      <c r="AC33" s="236" t="s">
        <v>1907</v>
      </c>
      <c r="AD33" s="237" t="s">
        <v>1907</v>
      </c>
      <c r="AE33" s="238" t="s">
        <v>1907</v>
      </c>
      <c r="AF33" s="244"/>
      <c r="AG33" s="224" t="s">
        <v>1908</v>
      </c>
      <c r="AH33" s="244"/>
      <c r="AI33" s="269" t="s">
        <v>683</v>
      </c>
      <c r="AJ33" s="271" t="s">
        <v>1920</v>
      </c>
      <c r="AK33" s="269"/>
      <c r="AL33" s="269" t="s">
        <v>2020</v>
      </c>
      <c r="AM33" s="272" t="s">
        <v>404</v>
      </c>
      <c r="AN33" s="269" t="s">
        <v>1047</v>
      </c>
      <c r="AO33" s="269" t="s">
        <v>1048</v>
      </c>
      <c r="AP33" s="273" t="s">
        <v>1049</v>
      </c>
      <c r="AQ33" s="269">
        <v>22344403</v>
      </c>
      <c r="AR33" s="269" t="s">
        <v>90</v>
      </c>
      <c r="AS33" s="269" t="s">
        <v>685</v>
      </c>
      <c r="AT33" s="254" t="e">
        <v>#N/A</v>
      </c>
      <c r="AU33" s="255"/>
    </row>
    <row r="34" spans="1:47" ht="22.5" customHeight="1" x14ac:dyDescent="0.25">
      <c r="A34" s="221"/>
      <c r="B34" s="221">
        <v>30</v>
      </c>
      <c r="C34" s="242" t="s">
        <v>2042</v>
      </c>
      <c r="D34" s="251" t="s">
        <v>959</v>
      </c>
      <c r="E34" s="253">
        <v>9</v>
      </c>
      <c r="F34" s="252" t="s">
        <v>2031</v>
      </c>
      <c r="G34" s="242" t="s">
        <v>75</v>
      </c>
      <c r="H34" s="243">
        <v>21</v>
      </c>
      <c r="I34" s="243">
        <v>25</v>
      </c>
      <c r="J34" s="243">
        <v>24</v>
      </c>
      <c r="K34" s="243">
        <v>24</v>
      </c>
      <c r="L34" s="243">
        <v>31</v>
      </c>
      <c r="M34" s="243">
        <v>27</v>
      </c>
      <c r="N34" s="243">
        <v>152</v>
      </c>
      <c r="O34" s="229">
        <v>5</v>
      </c>
      <c r="P34" s="231"/>
      <c r="Q34" s="231"/>
      <c r="R34" s="220">
        <v>0</v>
      </c>
      <c r="S34" s="231"/>
      <c r="T34" s="231"/>
      <c r="U34" s="219">
        <v>0</v>
      </c>
      <c r="V34" s="231"/>
      <c r="W34" s="231"/>
      <c r="X34" s="265">
        <v>0</v>
      </c>
      <c r="Y34" s="228"/>
      <c r="Z34" s="244"/>
      <c r="AA34" s="233" t="s">
        <v>1906</v>
      </c>
      <c r="AB34" s="229" t="s">
        <v>1906</v>
      </c>
      <c r="AC34" s="236" t="s">
        <v>1907</v>
      </c>
      <c r="AD34" s="237" t="s">
        <v>1907</v>
      </c>
      <c r="AE34" s="238" t="s">
        <v>1907</v>
      </c>
      <c r="AF34" s="244"/>
      <c r="AG34" s="224" t="s">
        <v>1908</v>
      </c>
      <c r="AH34" s="244"/>
      <c r="AI34" s="269" t="s">
        <v>2043</v>
      </c>
      <c r="AJ34" s="271" t="s">
        <v>2042</v>
      </c>
      <c r="AK34" s="269"/>
      <c r="AL34" s="269"/>
      <c r="AM34" s="272" t="s">
        <v>866</v>
      </c>
      <c r="AN34" s="269" t="s">
        <v>1050</v>
      </c>
      <c r="AO34" s="269" t="s">
        <v>1051</v>
      </c>
      <c r="AP34" s="273" t="s">
        <v>1052</v>
      </c>
      <c r="AQ34" s="269">
        <v>24624051</v>
      </c>
      <c r="AR34" s="269" t="s">
        <v>75</v>
      </c>
      <c r="AS34" s="269" t="s">
        <v>237</v>
      </c>
      <c r="AT34" s="254" t="e">
        <v>#N/A</v>
      </c>
      <c r="AU34" s="255"/>
    </row>
    <row r="35" spans="1:47" ht="22.5" customHeight="1" x14ac:dyDescent="0.25">
      <c r="A35" s="221"/>
      <c r="B35" s="221">
        <v>31</v>
      </c>
      <c r="C35" s="242" t="s">
        <v>1921</v>
      </c>
      <c r="D35" s="234" t="s">
        <v>959</v>
      </c>
      <c r="E35" s="243">
        <v>8</v>
      </c>
      <c r="F35" s="242" t="s">
        <v>2031</v>
      </c>
      <c r="G35" s="242" t="s">
        <v>75</v>
      </c>
      <c r="H35" s="243">
        <v>22</v>
      </c>
      <c r="I35" s="243">
        <v>25</v>
      </c>
      <c r="J35" s="243">
        <v>25</v>
      </c>
      <c r="K35" s="243">
        <v>18</v>
      </c>
      <c r="L35" s="243">
        <v>23</v>
      </c>
      <c r="M35" s="243">
        <v>28</v>
      </c>
      <c r="N35" s="243">
        <v>141</v>
      </c>
      <c r="O35" s="229">
        <v>3</v>
      </c>
      <c r="P35" s="231"/>
      <c r="Q35" s="231"/>
      <c r="R35" s="220">
        <v>0</v>
      </c>
      <c r="S35" s="231"/>
      <c r="T35" s="231"/>
      <c r="U35" s="219">
        <v>0</v>
      </c>
      <c r="V35" s="231"/>
      <c r="W35" s="231"/>
      <c r="X35" s="265">
        <v>0</v>
      </c>
      <c r="Y35" s="228"/>
      <c r="Z35" s="244"/>
      <c r="AA35" s="233" t="s">
        <v>1906</v>
      </c>
      <c r="AB35" s="229" t="s">
        <v>1906</v>
      </c>
      <c r="AC35" s="236" t="s">
        <v>1907</v>
      </c>
      <c r="AD35" s="237" t="s">
        <v>1907</v>
      </c>
      <c r="AE35" s="238" t="s">
        <v>1907</v>
      </c>
      <c r="AF35" s="244"/>
      <c r="AG35" s="224" t="s">
        <v>1908</v>
      </c>
      <c r="AH35" s="244"/>
      <c r="AI35" s="269" t="s">
        <v>1053</v>
      </c>
      <c r="AJ35" s="271" t="s">
        <v>1921</v>
      </c>
      <c r="AK35" s="269"/>
      <c r="AL35" s="269" t="s">
        <v>2020</v>
      </c>
      <c r="AM35" s="272" t="s">
        <v>904</v>
      </c>
      <c r="AN35" s="269" t="s">
        <v>1054</v>
      </c>
      <c r="AO35" s="269" t="s">
        <v>1051</v>
      </c>
      <c r="AP35" s="273" t="s">
        <v>1055</v>
      </c>
      <c r="AQ35" s="269">
        <v>24653100</v>
      </c>
      <c r="AR35" s="269" t="s">
        <v>75</v>
      </c>
      <c r="AS35" s="269" t="s">
        <v>542</v>
      </c>
      <c r="AT35" s="232" t="e">
        <v>#N/A</v>
      </c>
      <c r="AU35" s="218"/>
    </row>
    <row r="36" spans="1:47" ht="22.5" customHeight="1" x14ac:dyDescent="0.25">
      <c r="A36" s="221"/>
      <c r="B36" s="221">
        <v>32</v>
      </c>
      <c r="C36" s="242" t="s">
        <v>2044</v>
      </c>
      <c r="D36" s="234" t="s">
        <v>959</v>
      </c>
      <c r="E36" s="243">
        <v>6</v>
      </c>
      <c r="F36" s="242" t="s">
        <v>2021</v>
      </c>
      <c r="G36" s="242" t="s">
        <v>90</v>
      </c>
      <c r="H36" s="243">
        <v>14</v>
      </c>
      <c r="I36" s="243">
        <v>11</v>
      </c>
      <c r="J36" s="243">
        <v>16</v>
      </c>
      <c r="K36" s="243">
        <v>10</v>
      </c>
      <c r="L36" s="243">
        <v>12</v>
      </c>
      <c r="M36" s="243">
        <v>14</v>
      </c>
      <c r="N36" s="243">
        <v>77</v>
      </c>
      <c r="O36" s="229">
        <v>3</v>
      </c>
      <c r="P36" s="231"/>
      <c r="Q36" s="231"/>
      <c r="R36" s="220">
        <v>0</v>
      </c>
      <c r="S36" s="231"/>
      <c r="T36" s="231"/>
      <c r="U36" s="219">
        <v>0</v>
      </c>
      <c r="V36" s="231"/>
      <c r="W36" s="231"/>
      <c r="X36" s="265">
        <v>0</v>
      </c>
      <c r="Y36" s="228"/>
      <c r="Z36" s="244"/>
      <c r="AA36" s="233" t="s">
        <v>1906</v>
      </c>
      <c r="AB36" s="229" t="s">
        <v>1906</v>
      </c>
      <c r="AC36" s="236" t="s">
        <v>1907</v>
      </c>
      <c r="AD36" s="237" t="s">
        <v>1907</v>
      </c>
      <c r="AE36" s="238" t="s">
        <v>1907</v>
      </c>
      <c r="AF36" s="244"/>
      <c r="AG36" s="224" t="s">
        <v>1908</v>
      </c>
      <c r="AH36" s="244"/>
      <c r="AI36" s="269" t="s">
        <v>1056</v>
      </c>
      <c r="AJ36" s="241" t="s">
        <v>2044</v>
      </c>
      <c r="AK36" s="269" t="s">
        <v>2045</v>
      </c>
      <c r="AL36" s="269" t="s">
        <v>2020</v>
      </c>
      <c r="AM36" s="272" t="s">
        <v>686</v>
      </c>
      <c r="AN36" s="269" t="s">
        <v>1057</v>
      </c>
      <c r="AO36" s="269" t="s">
        <v>1058</v>
      </c>
      <c r="AP36" s="273" t="s">
        <v>1059</v>
      </c>
      <c r="AQ36" s="269">
        <v>22443021</v>
      </c>
      <c r="AR36" s="269" t="s">
        <v>90</v>
      </c>
      <c r="AS36" s="269" t="s">
        <v>687</v>
      </c>
      <c r="AT36" s="232" t="e">
        <v>#N/A</v>
      </c>
      <c r="AU36" s="218"/>
    </row>
    <row r="37" spans="1:47" ht="22.5" customHeight="1" x14ac:dyDescent="0.25">
      <c r="A37" s="221"/>
      <c r="B37" s="221">
        <v>33</v>
      </c>
      <c r="C37" s="242" t="s">
        <v>688</v>
      </c>
      <c r="D37" s="251" t="s">
        <v>959</v>
      </c>
      <c r="E37" s="253">
        <v>6</v>
      </c>
      <c r="F37" s="252" t="s">
        <v>2016</v>
      </c>
      <c r="G37" s="242" t="s">
        <v>90</v>
      </c>
      <c r="H37" s="243">
        <v>22</v>
      </c>
      <c r="I37" s="243">
        <v>20</v>
      </c>
      <c r="J37" s="243">
        <v>27</v>
      </c>
      <c r="K37" s="243">
        <v>19</v>
      </c>
      <c r="L37" s="243">
        <v>19</v>
      </c>
      <c r="M37" s="243">
        <v>18</v>
      </c>
      <c r="N37" s="243">
        <v>125</v>
      </c>
      <c r="O37" s="229">
        <v>3</v>
      </c>
      <c r="P37" s="231"/>
      <c r="Q37" s="231"/>
      <c r="R37" s="220">
        <v>0</v>
      </c>
      <c r="S37" s="231"/>
      <c r="T37" s="231"/>
      <c r="U37" s="219">
        <v>0</v>
      </c>
      <c r="V37" s="231"/>
      <c r="W37" s="231"/>
      <c r="X37" s="265">
        <v>0</v>
      </c>
      <c r="Y37" s="228"/>
      <c r="Z37" s="244"/>
      <c r="AA37" s="233" t="s">
        <v>1906</v>
      </c>
      <c r="AB37" s="229" t="s">
        <v>1906</v>
      </c>
      <c r="AC37" s="236" t="s">
        <v>1907</v>
      </c>
      <c r="AD37" s="237" t="s">
        <v>1907</v>
      </c>
      <c r="AE37" s="238" t="s">
        <v>1907</v>
      </c>
      <c r="AF37" s="244"/>
      <c r="AG37" s="224" t="s">
        <v>1908</v>
      </c>
      <c r="AH37" s="244"/>
      <c r="AI37" s="269" t="s">
        <v>689</v>
      </c>
      <c r="AJ37" s="271" t="s">
        <v>688</v>
      </c>
      <c r="AK37" s="269"/>
      <c r="AL37" s="269" t="s">
        <v>2020</v>
      </c>
      <c r="AM37" s="272" t="s">
        <v>885</v>
      </c>
      <c r="AN37" s="269" t="s">
        <v>1060</v>
      </c>
      <c r="AO37" s="269" t="s">
        <v>1061</v>
      </c>
      <c r="AP37" s="273" t="s">
        <v>1062</v>
      </c>
      <c r="AQ37" s="269">
        <v>22497865</v>
      </c>
      <c r="AR37" s="269" t="s">
        <v>90</v>
      </c>
      <c r="AS37" s="269" t="s">
        <v>690</v>
      </c>
      <c r="AT37" s="254" t="e">
        <v>#N/A</v>
      </c>
      <c r="AU37" s="255"/>
    </row>
    <row r="38" spans="1:47" ht="22.5" customHeight="1" x14ac:dyDescent="0.25">
      <c r="A38" s="221"/>
      <c r="B38" s="221">
        <v>34</v>
      </c>
      <c r="C38" s="242" t="s">
        <v>599</v>
      </c>
      <c r="D38" s="251" t="s">
        <v>959</v>
      </c>
      <c r="E38" s="253">
        <v>6</v>
      </c>
      <c r="F38" s="252" t="s">
        <v>2033</v>
      </c>
      <c r="G38" s="242" t="s">
        <v>62</v>
      </c>
      <c r="H38" s="243">
        <v>11</v>
      </c>
      <c r="I38" s="243">
        <v>13</v>
      </c>
      <c r="J38" s="243">
        <v>17</v>
      </c>
      <c r="K38" s="243">
        <v>12</v>
      </c>
      <c r="L38" s="243">
        <v>15</v>
      </c>
      <c r="M38" s="243">
        <v>13</v>
      </c>
      <c r="N38" s="243">
        <v>81</v>
      </c>
      <c r="O38" s="229">
        <v>3</v>
      </c>
      <c r="P38" s="231"/>
      <c r="Q38" s="231"/>
      <c r="R38" s="220">
        <v>0</v>
      </c>
      <c r="S38" s="231"/>
      <c r="T38" s="231"/>
      <c r="U38" s="219">
        <v>0</v>
      </c>
      <c r="V38" s="231"/>
      <c r="W38" s="231"/>
      <c r="X38" s="265">
        <v>0</v>
      </c>
      <c r="Y38" s="228"/>
      <c r="Z38" s="244"/>
      <c r="AA38" s="233" t="s">
        <v>1906</v>
      </c>
      <c r="AB38" s="229" t="s">
        <v>1906</v>
      </c>
      <c r="AC38" s="236" t="s">
        <v>1907</v>
      </c>
      <c r="AD38" s="237" t="s">
        <v>1907</v>
      </c>
      <c r="AE38" s="238" t="s">
        <v>1907</v>
      </c>
      <c r="AF38" s="244"/>
      <c r="AG38" s="224" t="s">
        <v>1908</v>
      </c>
      <c r="AH38" s="244"/>
      <c r="AI38" s="269" t="s">
        <v>600</v>
      </c>
      <c r="AJ38" s="271" t="s">
        <v>599</v>
      </c>
      <c r="AK38" s="269"/>
      <c r="AL38" s="269" t="s">
        <v>2020</v>
      </c>
      <c r="AM38" s="272" t="s">
        <v>160</v>
      </c>
      <c r="AN38" s="269" t="s">
        <v>601</v>
      </c>
      <c r="AO38" s="269" t="s">
        <v>1064</v>
      </c>
      <c r="AP38" s="273" t="s">
        <v>1065</v>
      </c>
      <c r="AQ38" s="269">
        <v>25327097</v>
      </c>
      <c r="AR38" s="269" t="s">
        <v>62</v>
      </c>
      <c r="AS38" s="269" t="s">
        <v>602</v>
      </c>
      <c r="AT38" s="254" t="e">
        <v>#N/A</v>
      </c>
      <c r="AU38" s="255"/>
    </row>
    <row r="39" spans="1:47" ht="22.5" customHeight="1" x14ac:dyDescent="0.25">
      <c r="A39" s="221"/>
      <c r="B39" s="221">
        <v>35</v>
      </c>
      <c r="C39" s="242" t="s">
        <v>1066</v>
      </c>
      <c r="D39" s="234" t="s">
        <v>959</v>
      </c>
      <c r="E39" s="243">
        <v>6</v>
      </c>
      <c r="F39" s="242" t="s">
        <v>2016</v>
      </c>
      <c r="G39" s="242" t="s">
        <v>90</v>
      </c>
      <c r="H39" s="243">
        <v>31</v>
      </c>
      <c r="I39" s="243">
        <v>19</v>
      </c>
      <c r="J39" s="243">
        <v>24</v>
      </c>
      <c r="K39" s="243">
        <v>19</v>
      </c>
      <c r="L39" s="243">
        <v>11</v>
      </c>
      <c r="M39" s="243">
        <v>15</v>
      </c>
      <c r="N39" s="243">
        <v>119</v>
      </c>
      <c r="O39" s="229">
        <v>3</v>
      </c>
      <c r="P39" s="231"/>
      <c r="Q39" s="231"/>
      <c r="R39" s="220">
        <v>0</v>
      </c>
      <c r="S39" s="231"/>
      <c r="T39" s="231"/>
      <c r="U39" s="219">
        <v>0</v>
      </c>
      <c r="V39" s="231"/>
      <c r="W39" s="231"/>
      <c r="X39" s="265">
        <v>0</v>
      </c>
      <c r="Y39" s="228"/>
      <c r="Z39" s="244"/>
      <c r="AA39" s="233" t="s">
        <v>1906</v>
      </c>
      <c r="AB39" s="229" t="s">
        <v>1906</v>
      </c>
      <c r="AC39" s="236" t="s">
        <v>1907</v>
      </c>
      <c r="AD39" s="237" t="s">
        <v>1907</v>
      </c>
      <c r="AE39" s="238" t="s">
        <v>1907</v>
      </c>
      <c r="AF39" s="244"/>
      <c r="AG39" s="224" t="s">
        <v>1908</v>
      </c>
      <c r="AH39" s="244"/>
      <c r="AI39" s="269" t="s">
        <v>1067</v>
      </c>
      <c r="AJ39" s="241" t="s">
        <v>1066</v>
      </c>
      <c r="AK39" s="269"/>
      <c r="AL39" s="269"/>
      <c r="AM39" s="272" t="s">
        <v>871</v>
      </c>
      <c r="AN39" s="269" t="s">
        <v>1068</v>
      </c>
      <c r="AO39" s="269" t="s">
        <v>1069</v>
      </c>
      <c r="AP39" s="273" t="s">
        <v>1070</v>
      </c>
      <c r="AQ39" s="269">
        <v>22330469</v>
      </c>
      <c r="AR39" s="269" t="s">
        <v>90</v>
      </c>
      <c r="AS39" s="269" t="s">
        <v>1071</v>
      </c>
      <c r="AT39" s="232" t="e">
        <v>#N/A</v>
      </c>
      <c r="AU39" s="218"/>
    </row>
    <row r="40" spans="1:47" ht="22.5" customHeight="1" x14ac:dyDescent="0.25">
      <c r="A40" s="221"/>
      <c r="B40" s="221">
        <v>36</v>
      </c>
      <c r="C40" s="242" t="s">
        <v>397</v>
      </c>
      <c r="D40" s="234" t="s">
        <v>959</v>
      </c>
      <c r="E40" s="243">
        <v>10</v>
      </c>
      <c r="F40" s="242" t="s">
        <v>2016</v>
      </c>
      <c r="G40" s="242" t="s">
        <v>90</v>
      </c>
      <c r="H40" s="243">
        <v>45</v>
      </c>
      <c r="I40" s="243">
        <v>38</v>
      </c>
      <c r="J40" s="243">
        <v>46</v>
      </c>
      <c r="K40" s="243">
        <v>36</v>
      </c>
      <c r="L40" s="243">
        <v>43</v>
      </c>
      <c r="M40" s="243">
        <v>39</v>
      </c>
      <c r="N40" s="243">
        <v>247</v>
      </c>
      <c r="O40" s="229">
        <v>5</v>
      </c>
      <c r="P40" s="231"/>
      <c r="Q40" s="231"/>
      <c r="R40" s="220">
        <v>0</v>
      </c>
      <c r="S40" s="231"/>
      <c r="T40" s="231"/>
      <c r="U40" s="219">
        <v>0</v>
      </c>
      <c r="V40" s="231"/>
      <c r="W40" s="231"/>
      <c r="X40" s="265">
        <v>0</v>
      </c>
      <c r="Y40" s="228"/>
      <c r="Z40" s="244"/>
      <c r="AA40" s="233" t="s">
        <v>1906</v>
      </c>
      <c r="AB40" s="229" t="s">
        <v>1906</v>
      </c>
      <c r="AC40" s="236" t="s">
        <v>1907</v>
      </c>
      <c r="AD40" s="237" t="s">
        <v>1907</v>
      </c>
      <c r="AE40" s="238" t="s">
        <v>1907</v>
      </c>
      <c r="AF40" s="244"/>
      <c r="AG40" s="224" t="s">
        <v>1908</v>
      </c>
      <c r="AH40" s="244"/>
      <c r="AI40" s="269" t="s">
        <v>398</v>
      </c>
      <c r="AJ40" s="241" t="s">
        <v>397</v>
      </c>
      <c r="AK40" s="269"/>
      <c r="AL40" s="269"/>
      <c r="AM40" s="272" t="s">
        <v>1923</v>
      </c>
      <c r="AN40" s="269" t="s">
        <v>1072</v>
      </c>
      <c r="AO40" s="269" t="s">
        <v>1073</v>
      </c>
      <c r="AP40" s="273" t="s">
        <v>1074</v>
      </c>
      <c r="AQ40" s="269">
        <v>22340024</v>
      </c>
      <c r="AR40" s="269" t="s">
        <v>90</v>
      </c>
      <c r="AS40" s="269" t="s">
        <v>400</v>
      </c>
      <c r="AT40" s="232" t="e">
        <v>#N/A</v>
      </c>
      <c r="AU40" s="218"/>
    </row>
    <row r="41" spans="1:47" ht="22.5" customHeight="1" x14ac:dyDescent="0.25">
      <c r="A41" s="221"/>
      <c r="B41" s="221">
        <v>37</v>
      </c>
      <c r="C41" s="242" t="s">
        <v>691</v>
      </c>
      <c r="D41" s="234" t="s">
        <v>2022</v>
      </c>
      <c r="E41" s="243">
        <v>11</v>
      </c>
      <c r="F41" s="242" t="s">
        <v>2016</v>
      </c>
      <c r="G41" s="242" t="s">
        <v>90</v>
      </c>
      <c r="H41" s="243">
        <v>0</v>
      </c>
      <c r="I41" s="243">
        <v>0</v>
      </c>
      <c r="J41" s="243">
        <v>0</v>
      </c>
      <c r="K41" s="243">
        <v>64</v>
      </c>
      <c r="L41" s="243">
        <v>66</v>
      </c>
      <c r="M41" s="243">
        <v>47</v>
      </c>
      <c r="N41" s="243">
        <v>177</v>
      </c>
      <c r="O41" s="229">
        <v>7</v>
      </c>
      <c r="P41" s="231"/>
      <c r="Q41" s="231"/>
      <c r="R41" s="220">
        <v>0</v>
      </c>
      <c r="S41" s="231"/>
      <c r="T41" s="231"/>
      <c r="U41" s="219">
        <v>0</v>
      </c>
      <c r="V41" s="231"/>
      <c r="W41" s="231"/>
      <c r="X41" s="265">
        <v>0</v>
      </c>
      <c r="Y41" s="228"/>
      <c r="Z41" s="244"/>
      <c r="AA41" s="233" t="s">
        <v>1906</v>
      </c>
      <c r="AB41" s="229" t="s">
        <v>1906</v>
      </c>
      <c r="AC41" s="236" t="s">
        <v>1907</v>
      </c>
      <c r="AD41" s="237" t="s">
        <v>1907</v>
      </c>
      <c r="AE41" s="238" t="s">
        <v>1907</v>
      </c>
      <c r="AF41" s="244"/>
      <c r="AG41" s="224" t="s">
        <v>1908</v>
      </c>
      <c r="AH41" s="244"/>
      <c r="AI41" s="269" t="s">
        <v>692</v>
      </c>
      <c r="AJ41" s="271" t="s">
        <v>691</v>
      </c>
      <c r="AK41" s="269"/>
      <c r="AL41" s="269"/>
      <c r="AM41" s="272" t="s">
        <v>374</v>
      </c>
      <c r="AN41" s="269" t="s">
        <v>1075</v>
      </c>
      <c r="AO41" s="269" t="s">
        <v>1076</v>
      </c>
      <c r="AP41" s="273" t="s">
        <v>1077</v>
      </c>
      <c r="AQ41" s="269">
        <v>22444374</v>
      </c>
      <c r="AR41" s="269" t="s">
        <v>90</v>
      </c>
      <c r="AS41" s="269" t="s">
        <v>693</v>
      </c>
      <c r="AT41" s="232" t="e">
        <v>#N/A</v>
      </c>
      <c r="AU41" s="218"/>
    </row>
    <row r="42" spans="1:47" ht="22.5" customHeight="1" x14ac:dyDescent="0.25">
      <c r="A42" s="221"/>
      <c r="B42" s="221">
        <v>38</v>
      </c>
      <c r="C42" s="242" t="s">
        <v>1078</v>
      </c>
      <c r="D42" s="234" t="s">
        <v>959</v>
      </c>
      <c r="E42" s="243">
        <v>13</v>
      </c>
      <c r="F42" s="242" t="s">
        <v>2016</v>
      </c>
      <c r="G42" s="242" t="s">
        <v>90</v>
      </c>
      <c r="H42" s="243">
        <v>48</v>
      </c>
      <c r="I42" s="243">
        <v>81</v>
      </c>
      <c r="J42" s="243">
        <v>66</v>
      </c>
      <c r="K42" s="243">
        <v>50</v>
      </c>
      <c r="L42" s="243">
        <v>36</v>
      </c>
      <c r="M42" s="243">
        <v>49</v>
      </c>
      <c r="N42" s="243">
        <v>330</v>
      </c>
      <c r="O42" s="229">
        <v>5</v>
      </c>
      <c r="P42" s="231"/>
      <c r="Q42" s="231"/>
      <c r="R42" s="220">
        <v>0</v>
      </c>
      <c r="S42" s="231"/>
      <c r="T42" s="231"/>
      <c r="U42" s="219">
        <v>0</v>
      </c>
      <c r="V42" s="231"/>
      <c r="W42" s="231"/>
      <c r="X42" s="265">
        <v>0</v>
      </c>
      <c r="Y42" s="228"/>
      <c r="Z42" s="244"/>
      <c r="AA42" s="233" t="s">
        <v>1906</v>
      </c>
      <c r="AB42" s="229" t="s">
        <v>1906</v>
      </c>
      <c r="AC42" s="236" t="s">
        <v>1907</v>
      </c>
      <c r="AD42" s="237" t="s">
        <v>1907</v>
      </c>
      <c r="AE42" s="238" t="s">
        <v>1907</v>
      </c>
      <c r="AF42" s="244"/>
      <c r="AG42" s="224" t="s">
        <v>1908</v>
      </c>
      <c r="AH42" s="244"/>
      <c r="AI42" s="269" t="s">
        <v>899</v>
      </c>
      <c r="AJ42" s="241" t="s">
        <v>1078</v>
      </c>
      <c r="AK42" s="269"/>
      <c r="AL42" s="269"/>
      <c r="AM42" s="272" t="s">
        <v>881</v>
      </c>
      <c r="AN42" s="269" t="s">
        <v>211</v>
      </c>
      <c r="AO42" s="269" t="s">
        <v>1079</v>
      </c>
      <c r="AP42" s="273" t="s">
        <v>1080</v>
      </c>
      <c r="AQ42" s="269">
        <v>22876544</v>
      </c>
      <c r="AR42" s="269" t="s">
        <v>90</v>
      </c>
      <c r="AS42" s="269" t="s">
        <v>212</v>
      </c>
      <c r="AT42" s="232" t="e">
        <v>#N/A</v>
      </c>
      <c r="AU42" s="218"/>
    </row>
    <row r="43" spans="1:47" ht="22.5" customHeight="1" x14ac:dyDescent="0.25">
      <c r="A43" s="221"/>
      <c r="B43" s="221">
        <v>39</v>
      </c>
      <c r="C43" s="242" t="s">
        <v>694</v>
      </c>
      <c r="D43" s="251" t="s">
        <v>959</v>
      </c>
      <c r="E43" s="253">
        <v>16</v>
      </c>
      <c r="F43" s="252" t="s">
        <v>2016</v>
      </c>
      <c r="G43" s="242" t="s">
        <v>90</v>
      </c>
      <c r="H43" s="243">
        <v>48</v>
      </c>
      <c r="I43" s="243">
        <v>44</v>
      </c>
      <c r="J43" s="243">
        <v>60</v>
      </c>
      <c r="K43" s="243">
        <v>62</v>
      </c>
      <c r="L43" s="243">
        <v>64</v>
      </c>
      <c r="M43" s="243">
        <v>66</v>
      </c>
      <c r="N43" s="243">
        <v>344</v>
      </c>
      <c r="O43" s="229">
        <v>7</v>
      </c>
      <c r="P43" s="231"/>
      <c r="Q43" s="231"/>
      <c r="R43" s="220">
        <v>0</v>
      </c>
      <c r="S43" s="231"/>
      <c r="T43" s="231"/>
      <c r="U43" s="219">
        <v>0</v>
      </c>
      <c r="V43" s="231"/>
      <c r="W43" s="231"/>
      <c r="X43" s="265">
        <v>0</v>
      </c>
      <c r="Y43" s="228"/>
      <c r="Z43" s="244"/>
      <c r="AA43" s="233" t="s">
        <v>1906</v>
      </c>
      <c r="AB43" s="229" t="s">
        <v>1906</v>
      </c>
      <c r="AC43" s="236" t="s">
        <v>1907</v>
      </c>
      <c r="AD43" s="237" t="s">
        <v>1907</v>
      </c>
      <c r="AE43" s="238" t="s">
        <v>1907</v>
      </c>
      <c r="AF43" s="244"/>
      <c r="AG43" s="224" t="s">
        <v>1908</v>
      </c>
      <c r="AH43" s="244"/>
      <c r="AI43" s="269" t="s">
        <v>1081</v>
      </c>
      <c r="AJ43" s="241" t="s">
        <v>694</v>
      </c>
      <c r="AK43" s="269"/>
      <c r="AL43" s="269" t="s">
        <v>2020</v>
      </c>
      <c r="AM43" s="272" t="s">
        <v>1823</v>
      </c>
      <c r="AN43" s="269" t="s">
        <v>1824</v>
      </c>
      <c r="AO43" s="269" t="s">
        <v>1082</v>
      </c>
      <c r="AP43" s="273" t="s">
        <v>1083</v>
      </c>
      <c r="AQ43" s="269">
        <v>22338403</v>
      </c>
      <c r="AR43" s="269" t="s">
        <v>90</v>
      </c>
      <c r="AS43" s="269" t="s">
        <v>695</v>
      </c>
      <c r="AT43" s="254" t="e">
        <v>#N/A</v>
      </c>
      <c r="AU43" s="255"/>
    </row>
    <row r="44" spans="1:47" ht="22.5" customHeight="1" x14ac:dyDescent="0.25">
      <c r="A44" s="221"/>
      <c r="B44" s="221">
        <v>40</v>
      </c>
      <c r="C44" s="242" t="s">
        <v>92</v>
      </c>
      <c r="D44" s="234" t="s">
        <v>959</v>
      </c>
      <c r="E44" s="243">
        <v>3</v>
      </c>
      <c r="F44" s="242" t="s">
        <v>2021</v>
      </c>
      <c r="G44" s="242" t="s">
        <v>90</v>
      </c>
      <c r="H44" s="243">
        <v>5</v>
      </c>
      <c r="I44" s="243">
        <v>4</v>
      </c>
      <c r="J44" s="243">
        <v>5</v>
      </c>
      <c r="K44" s="243">
        <v>6</v>
      </c>
      <c r="L44" s="243">
        <v>3</v>
      </c>
      <c r="M44" s="243">
        <v>5</v>
      </c>
      <c r="N44" s="243">
        <v>28</v>
      </c>
      <c r="O44" s="229">
        <v>3</v>
      </c>
      <c r="P44" s="231"/>
      <c r="Q44" s="231"/>
      <c r="R44" s="220">
        <v>0</v>
      </c>
      <c r="S44" s="231"/>
      <c r="T44" s="231"/>
      <c r="U44" s="219">
        <v>0</v>
      </c>
      <c r="V44" s="231"/>
      <c r="W44" s="231"/>
      <c r="X44" s="265">
        <v>0</v>
      </c>
      <c r="Y44" s="228"/>
      <c r="Z44" s="244"/>
      <c r="AA44" s="233" t="s">
        <v>1906</v>
      </c>
      <c r="AB44" s="229" t="s">
        <v>1906</v>
      </c>
      <c r="AC44" s="236" t="s">
        <v>1907</v>
      </c>
      <c r="AD44" s="237" t="s">
        <v>1907</v>
      </c>
      <c r="AE44" s="238" t="s">
        <v>1907</v>
      </c>
      <c r="AF44" s="244"/>
      <c r="AG44" s="224" t="s">
        <v>1908</v>
      </c>
      <c r="AH44" s="244"/>
      <c r="AI44" s="269" t="s">
        <v>93</v>
      </c>
      <c r="AJ44" s="241" t="s">
        <v>92</v>
      </c>
      <c r="AK44" s="269"/>
      <c r="AL44" s="269" t="s">
        <v>2020</v>
      </c>
      <c r="AM44" s="272" t="s">
        <v>1924</v>
      </c>
      <c r="AN44" s="269" t="s">
        <v>1084</v>
      </c>
      <c r="AO44" s="269" t="s">
        <v>1085</v>
      </c>
      <c r="AP44" s="273" t="s">
        <v>1086</v>
      </c>
      <c r="AQ44" s="269">
        <v>22632889</v>
      </c>
      <c r="AR44" s="269" t="s">
        <v>90</v>
      </c>
      <c r="AS44" s="269" t="s">
        <v>94</v>
      </c>
      <c r="AT44" s="232" t="e">
        <v>#N/A</v>
      </c>
      <c r="AU44" s="218"/>
    </row>
    <row r="45" spans="1:47" ht="22.5" customHeight="1" x14ac:dyDescent="0.25">
      <c r="A45" s="221"/>
      <c r="B45" s="221">
        <v>41</v>
      </c>
      <c r="C45" s="242" t="s">
        <v>2046</v>
      </c>
      <c r="D45" s="234" t="s">
        <v>959</v>
      </c>
      <c r="E45" s="243">
        <v>3</v>
      </c>
      <c r="F45" s="242" t="s">
        <v>2033</v>
      </c>
      <c r="G45" s="242" t="s">
        <v>62</v>
      </c>
      <c r="H45" s="243">
        <v>10</v>
      </c>
      <c r="I45" s="243">
        <v>10</v>
      </c>
      <c r="J45" s="243">
        <v>7</v>
      </c>
      <c r="K45" s="243">
        <v>9</v>
      </c>
      <c r="L45" s="243">
        <v>7</v>
      </c>
      <c r="M45" s="243">
        <v>7</v>
      </c>
      <c r="N45" s="243">
        <v>50</v>
      </c>
      <c r="O45" s="229">
        <v>3</v>
      </c>
      <c r="P45" s="231"/>
      <c r="Q45" s="231"/>
      <c r="R45" s="220">
        <v>0</v>
      </c>
      <c r="S45" s="231"/>
      <c r="T45" s="231"/>
      <c r="U45" s="219">
        <v>0</v>
      </c>
      <c r="V45" s="231"/>
      <c r="W45" s="231"/>
      <c r="X45" s="265">
        <v>0</v>
      </c>
      <c r="Y45" s="228"/>
      <c r="Z45" s="244"/>
      <c r="AA45" s="233" t="s">
        <v>1906</v>
      </c>
      <c r="AB45" s="229" t="s">
        <v>1906</v>
      </c>
      <c r="AC45" s="236" t="s">
        <v>1907</v>
      </c>
      <c r="AD45" s="237" t="s">
        <v>1907</v>
      </c>
      <c r="AE45" s="238" t="s">
        <v>1907</v>
      </c>
      <c r="AF45" s="244"/>
      <c r="AG45" s="224" t="s">
        <v>1908</v>
      </c>
      <c r="AH45" s="244"/>
      <c r="AI45" s="269" t="s">
        <v>1087</v>
      </c>
      <c r="AJ45" s="271" t="s">
        <v>2046</v>
      </c>
      <c r="AK45" s="269" t="s">
        <v>2047</v>
      </c>
      <c r="AL45" s="269" t="s">
        <v>2020</v>
      </c>
      <c r="AM45" s="272" t="s">
        <v>643</v>
      </c>
      <c r="AN45" s="269" t="s">
        <v>1088</v>
      </c>
      <c r="AO45" s="269" t="s">
        <v>1089</v>
      </c>
      <c r="AP45" s="273" t="s">
        <v>1090</v>
      </c>
      <c r="AQ45" s="269">
        <v>25874008</v>
      </c>
      <c r="AR45" s="269" t="s">
        <v>62</v>
      </c>
      <c r="AS45" s="269" t="s">
        <v>357</v>
      </c>
      <c r="AT45" s="232" t="e">
        <v>#N/A</v>
      </c>
      <c r="AU45" s="218"/>
    </row>
    <row r="46" spans="1:47" ht="22.5" customHeight="1" x14ac:dyDescent="0.25">
      <c r="A46" s="221"/>
      <c r="B46" s="221">
        <v>42</v>
      </c>
      <c r="C46" s="242" t="s">
        <v>172</v>
      </c>
      <c r="D46" s="234" t="s">
        <v>2022</v>
      </c>
      <c r="E46" s="243">
        <v>7</v>
      </c>
      <c r="F46" s="242" t="s">
        <v>2018</v>
      </c>
      <c r="G46" s="242" t="s">
        <v>75</v>
      </c>
      <c r="H46" s="243">
        <v>0</v>
      </c>
      <c r="I46" s="243">
        <v>0</v>
      </c>
      <c r="J46" s="243">
        <v>0</v>
      </c>
      <c r="K46" s="243">
        <v>63</v>
      </c>
      <c r="L46" s="243">
        <v>50</v>
      </c>
      <c r="M46" s="243">
        <v>57</v>
      </c>
      <c r="N46" s="243">
        <v>170</v>
      </c>
      <c r="O46" s="229">
        <v>5</v>
      </c>
      <c r="P46" s="231"/>
      <c r="Q46" s="231"/>
      <c r="R46" s="220">
        <v>0</v>
      </c>
      <c r="S46" s="231"/>
      <c r="T46" s="231"/>
      <c r="U46" s="219">
        <v>0</v>
      </c>
      <c r="V46" s="231"/>
      <c r="W46" s="231"/>
      <c r="X46" s="265">
        <v>0</v>
      </c>
      <c r="Y46" s="228"/>
      <c r="Z46" s="244"/>
      <c r="AA46" s="233" t="s">
        <v>1906</v>
      </c>
      <c r="AB46" s="229" t="s">
        <v>1906</v>
      </c>
      <c r="AC46" s="236" t="s">
        <v>1907</v>
      </c>
      <c r="AD46" s="237" t="s">
        <v>1907</v>
      </c>
      <c r="AE46" s="238" t="s">
        <v>1907</v>
      </c>
      <c r="AF46" s="244"/>
      <c r="AG46" s="224" t="s">
        <v>1908</v>
      </c>
      <c r="AH46" s="244"/>
      <c r="AI46" s="269" t="s">
        <v>173</v>
      </c>
      <c r="AJ46" s="241" t="s">
        <v>172</v>
      </c>
      <c r="AK46" s="269"/>
      <c r="AL46" s="269" t="s">
        <v>2020</v>
      </c>
      <c r="AM46" s="272" t="s">
        <v>1092</v>
      </c>
      <c r="AN46" s="269" t="s">
        <v>174</v>
      </c>
      <c r="AO46" s="269" t="s">
        <v>1091</v>
      </c>
      <c r="AP46" s="273" t="s">
        <v>1093</v>
      </c>
      <c r="AQ46" s="269">
        <v>24523123</v>
      </c>
      <c r="AR46" s="269" t="s">
        <v>75</v>
      </c>
      <c r="AS46" s="269" t="s">
        <v>175</v>
      </c>
      <c r="AT46" s="232" t="e">
        <v>#N/A</v>
      </c>
      <c r="AU46" s="218"/>
    </row>
    <row r="47" spans="1:47" ht="22.5" customHeight="1" x14ac:dyDescent="0.25">
      <c r="A47" s="221"/>
      <c r="B47" s="221">
        <v>43</v>
      </c>
      <c r="C47" s="242" t="s">
        <v>434</v>
      </c>
      <c r="D47" s="234" t="s">
        <v>959</v>
      </c>
      <c r="E47" s="243">
        <v>12</v>
      </c>
      <c r="F47" s="242" t="s">
        <v>2021</v>
      </c>
      <c r="G47" s="242" t="s">
        <v>90</v>
      </c>
      <c r="H47" s="243">
        <v>33</v>
      </c>
      <c r="I47" s="243">
        <v>21</v>
      </c>
      <c r="J47" s="243">
        <v>34</v>
      </c>
      <c r="K47" s="243">
        <v>33</v>
      </c>
      <c r="L47" s="243">
        <v>35</v>
      </c>
      <c r="M47" s="243">
        <v>29</v>
      </c>
      <c r="N47" s="243">
        <v>185</v>
      </c>
      <c r="O47" s="229">
        <v>5</v>
      </c>
      <c r="P47" s="231"/>
      <c r="Q47" s="231"/>
      <c r="R47" s="220">
        <v>0</v>
      </c>
      <c r="S47" s="231"/>
      <c r="T47" s="231"/>
      <c r="U47" s="219">
        <v>0</v>
      </c>
      <c r="V47" s="231"/>
      <c r="W47" s="231"/>
      <c r="X47" s="265">
        <v>0</v>
      </c>
      <c r="Y47" s="228"/>
      <c r="Z47" s="244"/>
      <c r="AA47" s="233" t="s">
        <v>1906</v>
      </c>
      <c r="AB47" s="229" t="s">
        <v>1906</v>
      </c>
      <c r="AC47" s="236" t="s">
        <v>1907</v>
      </c>
      <c r="AD47" s="237" t="s">
        <v>1907</v>
      </c>
      <c r="AE47" s="238" t="s">
        <v>1907</v>
      </c>
      <c r="AF47" s="244"/>
      <c r="AG47" s="224" t="s">
        <v>1908</v>
      </c>
      <c r="AH47" s="244"/>
      <c r="AI47" s="269" t="s">
        <v>435</v>
      </c>
      <c r="AJ47" s="241" t="s">
        <v>434</v>
      </c>
      <c r="AK47" s="269"/>
      <c r="AL47" s="269"/>
      <c r="AM47" s="272" t="s">
        <v>918</v>
      </c>
      <c r="AN47" s="269" t="s">
        <v>908</v>
      </c>
      <c r="AO47" s="269" t="s">
        <v>1094</v>
      </c>
      <c r="AP47" s="273" t="s">
        <v>1095</v>
      </c>
      <c r="AQ47" s="269">
        <v>22824739</v>
      </c>
      <c r="AR47" s="269" t="s">
        <v>90</v>
      </c>
      <c r="AS47" s="269" t="s">
        <v>436</v>
      </c>
      <c r="AT47" s="232" t="e">
        <v>#N/A</v>
      </c>
      <c r="AU47" s="218"/>
    </row>
    <row r="48" spans="1:47" ht="22.5" customHeight="1" x14ac:dyDescent="0.25">
      <c r="A48" s="221"/>
      <c r="B48" s="221">
        <v>44</v>
      </c>
      <c r="C48" s="242" t="s">
        <v>386</v>
      </c>
      <c r="D48" s="234" t="s">
        <v>2022</v>
      </c>
      <c r="E48" s="243">
        <v>6</v>
      </c>
      <c r="F48" s="242" t="s">
        <v>2016</v>
      </c>
      <c r="G48" s="242" t="s">
        <v>90</v>
      </c>
      <c r="H48" s="243">
        <v>0</v>
      </c>
      <c r="I48" s="243">
        <v>0</v>
      </c>
      <c r="J48" s="243">
        <v>0</v>
      </c>
      <c r="K48" s="243">
        <v>43</v>
      </c>
      <c r="L48" s="243">
        <v>44</v>
      </c>
      <c r="M48" s="243">
        <v>43</v>
      </c>
      <c r="N48" s="243">
        <v>130</v>
      </c>
      <c r="O48" s="229">
        <v>5</v>
      </c>
      <c r="P48" s="231"/>
      <c r="Q48" s="231"/>
      <c r="R48" s="220">
        <v>0</v>
      </c>
      <c r="S48" s="231"/>
      <c r="T48" s="231"/>
      <c r="U48" s="219">
        <v>0</v>
      </c>
      <c r="V48" s="231"/>
      <c r="W48" s="231"/>
      <c r="X48" s="265">
        <v>0</v>
      </c>
      <c r="Y48" s="228"/>
      <c r="Z48" s="244"/>
      <c r="AA48" s="233" t="s">
        <v>1906</v>
      </c>
      <c r="AB48" s="229" t="s">
        <v>1906</v>
      </c>
      <c r="AC48" s="236" t="s">
        <v>1907</v>
      </c>
      <c r="AD48" s="237" t="s">
        <v>1907</v>
      </c>
      <c r="AE48" s="238" t="s">
        <v>1907</v>
      </c>
      <c r="AF48" s="244"/>
      <c r="AG48" s="224" t="s">
        <v>1908</v>
      </c>
      <c r="AH48" s="244"/>
      <c r="AI48" s="269" t="s">
        <v>387</v>
      </c>
      <c r="AJ48" s="241" t="s">
        <v>386</v>
      </c>
      <c r="AK48" s="269"/>
      <c r="AL48" s="269"/>
      <c r="AM48" s="272" t="s">
        <v>1216</v>
      </c>
      <c r="AN48" s="269" t="s">
        <v>388</v>
      </c>
      <c r="AO48" s="269" t="s">
        <v>1096</v>
      </c>
      <c r="AP48" s="273" t="s">
        <v>1097</v>
      </c>
      <c r="AQ48" s="269">
        <v>22378861</v>
      </c>
      <c r="AR48" s="269" t="s">
        <v>90</v>
      </c>
      <c r="AS48" s="269" t="s">
        <v>389</v>
      </c>
      <c r="AT48" s="232" t="e">
        <v>#N/A</v>
      </c>
      <c r="AU48" s="218"/>
    </row>
    <row r="49" spans="1:47" ht="22.5" customHeight="1" x14ac:dyDescent="0.25">
      <c r="A49" s="221"/>
      <c r="B49" s="221">
        <v>45</v>
      </c>
      <c r="C49" s="242" t="s">
        <v>309</v>
      </c>
      <c r="D49" s="251" t="s">
        <v>959</v>
      </c>
      <c r="E49" s="253">
        <v>3</v>
      </c>
      <c r="F49" s="252" t="s">
        <v>2033</v>
      </c>
      <c r="G49" s="242" t="s">
        <v>62</v>
      </c>
      <c r="H49" s="243">
        <v>7</v>
      </c>
      <c r="I49" s="243">
        <v>9</v>
      </c>
      <c r="J49" s="243">
        <v>5</v>
      </c>
      <c r="K49" s="243">
        <v>3</v>
      </c>
      <c r="L49" s="243">
        <v>9</v>
      </c>
      <c r="M49" s="243">
        <v>10</v>
      </c>
      <c r="N49" s="243">
        <v>43</v>
      </c>
      <c r="O49" s="229">
        <v>3</v>
      </c>
      <c r="P49" s="231"/>
      <c r="Q49" s="231"/>
      <c r="R49" s="220">
        <v>0</v>
      </c>
      <c r="S49" s="231"/>
      <c r="T49" s="231"/>
      <c r="U49" s="219">
        <v>0</v>
      </c>
      <c r="V49" s="231"/>
      <c r="W49" s="231"/>
      <c r="X49" s="265">
        <v>0</v>
      </c>
      <c r="Y49" s="228"/>
      <c r="Z49" s="244"/>
      <c r="AA49" s="233" t="s">
        <v>1906</v>
      </c>
      <c r="AB49" s="229" t="s">
        <v>1906</v>
      </c>
      <c r="AC49" s="236" t="s">
        <v>1907</v>
      </c>
      <c r="AD49" s="237" t="s">
        <v>1907</v>
      </c>
      <c r="AE49" s="238" t="s">
        <v>1907</v>
      </c>
      <c r="AF49" s="244"/>
      <c r="AG49" s="224" t="s">
        <v>1908</v>
      </c>
      <c r="AH49" s="244"/>
      <c r="AI49" s="269" t="s">
        <v>310</v>
      </c>
      <c r="AJ49" s="241" t="s">
        <v>309</v>
      </c>
      <c r="AK49" s="269"/>
      <c r="AL49" s="269" t="s">
        <v>2020</v>
      </c>
      <c r="AM49" s="272" t="s">
        <v>1825</v>
      </c>
      <c r="AN49" s="269" t="s">
        <v>311</v>
      </c>
      <c r="AO49" s="269" t="s">
        <v>1098</v>
      </c>
      <c r="AP49" s="273" t="s">
        <v>1099</v>
      </c>
      <c r="AQ49" s="269">
        <v>25952471</v>
      </c>
      <c r="AR49" s="269" t="s">
        <v>62</v>
      </c>
      <c r="AS49" s="269" t="s">
        <v>312</v>
      </c>
      <c r="AT49" s="254" t="e">
        <v>#N/A</v>
      </c>
      <c r="AU49" s="255"/>
    </row>
    <row r="50" spans="1:47" ht="22.5" customHeight="1" x14ac:dyDescent="0.25">
      <c r="A50" s="221"/>
      <c r="B50" s="221">
        <v>46</v>
      </c>
      <c r="C50" s="242" t="s">
        <v>543</v>
      </c>
      <c r="D50" s="251" t="s">
        <v>959</v>
      </c>
      <c r="E50" s="253">
        <v>2</v>
      </c>
      <c r="F50" s="252" t="s">
        <v>2018</v>
      </c>
      <c r="G50" s="242" t="s">
        <v>75</v>
      </c>
      <c r="H50" s="243">
        <v>2</v>
      </c>
      <c r="I50" s="243">
        <v>0</v>
      </c>
      <c r="J50" s="243">
        <v>1</v>
      </c>
      <c r="K50" s="243">
        <v>1</v>
      </c>
      <c r="L50" s="243">
        <v>2</v>
      </c>
      <c r="M50" s="243">
        <v>4</v>
      </c>
      <c r="N50" s="243">
        <v>10</v>
      </c>
      <c r="O50" s="229">
        <v>2</v>
      </c>
      <c r="P50" s="231"/>
      <c r="Q50" s="231"/>
      <c r="R50" s="220">
        <v>0</v>
      </c>
      <c r="S50" s="231"/>
      <c r="T50" s="231"/>
      <c r="U50" s="219">
        <v>0</v>
      </c>
      <c r="V50" s="231"/>
      <c r="W50" s="231"/>
      <c r="X50" s="265">
        <v>0</v>
      </c>
      <c r="Y50" s="228"/>
      <c r="Z50" s="244"/>
      <c r="AA50" s="233" t="s">
        <v>1906</v>
      </c>
      <c r="AB50" s="229" t="s">
        <v>1906</v>
      </c>
      <c r="AC50" s="236" t="s">
        <v>1907</v>
      </c>
      <c r="AD50" s="237" t="s">
        <v>1907</v>
      </c>
      <c r="AE50" s="238" t="s">
        <v>1907</v>
      </c>
      <c r="AF50" s="244"/>
      <c r="AG50" s="224" t="s">
        <v>1908</v>
      </c>
      <c r="AH50" s="244"/>
      <c r="AI50" s="269" t="s">
        <v>544</v>
      </c>
      <c r="AJ50" s="241" t="s">
        <v>543</v>
      </c>
      <c r="AK50" s="269"/>
      <c r="AL50" s="269"/>
      <c r="AM50" s="272" t="s">
        <v>1925</v>
      </c>
      <c r="AN50" s="269" t="s">
        <v>545</v>
      </c>
      <c r="AO50" s="269" t="s">
        <v>1100</v>
      </c>
      <c r="AP50" s="273" t="s">
        <v>1101</v>
      </c>
      <c r="AQ50" s="269">
        <v>24432344</v>
      </c>
      <c r="AR50" s="269" t="s">
        <v>75</v>
      </c>
      <c r="AS50" s="269" t="s">
        <v>546</v>
      </c>
      <c r="AT50" s="254" t="e">
        <v>#N/A</v>
      </c>
      <c r="AU50" s="255"/>
    </row>
    <row r="51" spans="1:47" ht="22.5" customHeight="1" x14ac:dyDescent="0.25">
      <c r="A51" s="221"/>
      <c r="B51" s="221">
        <v>47</v>
      </c>
      <c r="C51" s="242" t="s">
        <v>696</v>
      </c>
      <c r="D51" s="251" t="s">
        <v>959</v>
      </c>
      <c r="E51" s="253">
        <v>6</v>
      </c>
      <c r="F51" s="252" t="s">
        <v>2021</v>
      </c>
      <c r="G51" s="242" t="s">
        <v>90</v>
      </c>
      <c r="H51" s="243">
        <v>12</v>
      </c>
      <c r="I51" s="243">
        <v>18</v>
      </c>
      <c r="J51" s="243">
        <v>12</v>
      </c>
      <c r="K51" s="243">
        <v>15</v>
      </c>
      <c r="L51" s="243">
        <v>17</v>
      </c>
      <c r="M51" s="243">
        <v>18</v>
      </c>
      <c r="N51" s="243">
        <v>92</v>
      </c>
      <c r="O51" s="229">
        <v>3</v>
      </c>
      <c r="P51" s="231"/>
      <c r="Q51" s="231"/>
      <c r="R51" s="220">
        <v>0</v>
      </c>
      <c r="S51" s="231"/>
      <c r="T51" s="231"/>
      <c r="U51" s="219">
        <v>0</v>
      </c>
      <c r="V51" s="231"/>
      <c r="W51" s="231"/>
      <c r="X51" s="265">
        <v>0</v>
      </c>
      <c r="Y51" s="228"/>
      <c r="Z51" s="244"/>
      <c r="AA51" s="233" t="s">
        <v>1906</v>
      </c>
      <c r="AB51" s="229" t="s">
        <v>1906</v>
      </c>
      <c r="AC51" s="236" t="s">
        <v>1907</v>
      </c>
      <c r="AD51" s="237" t="s">
        <v>1907</v>
      </c>
      <c r="AE51" s="238" t="s">
        <v>1907</v>
      </c>
      <c r="AF51" s="244"/>
      <c r="AG51" s="224" t="s">
        <v>1908</v>
      </c>
      <c r="AH51" s="244"/>
      <c r="AI51" s="269" t="s">
        <v>697</v>
      </c>
      <c r="AJ51" s="241" t="s">
        <v>696</v>
      </c>
      <c r="AK51" s="269"/>
      <c r="AL51" s="269" t="s">
        <v>2020</v>
      </c>
      <c r="AM51" s="272" t="s">
        <v>661</v>
      </c>
      <c r="AN51" s="269" t="s">
        <v>1102</v>
      </c>
      <c r="AO51" s="269" t="s">
        <v>1103</v>
      </c>
      <c r="AP51" s="273" t="s">
        <v>1104</v>
      </c>
      <c r="AQ51" s="269">
        <v>22524902</v>
      </c>
      <c r="AR51" s="269" t="s">
        <v>90</v>
      </c>
      <c r="AS51" s="269" t="s">
        <v>699</v>
      </c>
      <c r="AT51" s="254" t="e">
        <v>#N/A</v>
      </c>
      <c r="AU51" s="255"/>
    </row>
    <row r="52" spans="1:47" ht="22.5" customHeight="1" x14ac:dyDescent="0.25">
      <c r="A52" s="221"/>
      <c r="B52" s="221">
        <v>48</v>
      </c>
      <c r="C52" s="242" t="s">
        <v>2048</v>
      </c>
      <c r="D52" s="234" t="s">
        <v>959</v>
      </c>
      <c r="E52" s="243">
        <v>7</v>
      </c>
      <c r="F52" s="242" t="s">
        <v>2018</v>
      </c>
      <c r="G52" s="242" t="s">
        <v>75</v>
      </c>
      <c r="H52" s="243">
        <v>23</v>
      </c>
      <c r="I52" s="243">
        <v>22</v>
      </c>
      <c r="J52" s="243">
        <v>26</v>
      </c>
      <c r="K52" s="243">
        <v>31</v>
      </c>
      <c r="L52" s="243">
        <v>9</v>
      </c>
      <c r="M52" s="243">
        <v>16</v>
      </c>
      <c r="N52" s="243">
        <v>127</v>
      </c>
      <c r="O52" s="229">
        <v>3</v>
      </c>
      <c r="P52" s="231"/>
      <c r="Q52" s="231"/>
      <c r="R52" s="220">
        <v>0</v>
      </c>
      <c r="S52" s="231"/>
      <c r="T52" s="231"/>
      <c r="U52" s="219">
        <v>0</v>
      </c>
      <c r="V52" s="231"/>
      <c r="W52" s="231"/>
      <c r="X52" s="265">
        <v>0</v>
      </c>
      <c r="Y52" s="228"/>
      <c r="Z52" s="244"/>
      <c r="AA52" s="233" t="s">
        <v>1906</v>
      </c>
      <c r="AB52" s="229" t="s">
        <v>1906</v>
      </c>
      <c r="AC52" s="236" t="s">
        <v>1907</v>
      </c>
      <c r="AD52" s="237" t="s">
        <v>1907</v>
      </c>
      <c r="AE52" s="238" t="s">
        <v>1907</v>
      </c>
      <c r="AF52" s="244"/>
      <c r="AG52" s="224" t="s">
        <v>1908</v>
      </c>
      <c r="AH52" s="244"/>
      <c r="AI52" s="269" t="s">
        <v>1105</v>
      </c>
      <c r="AJ52" s="271" t="s">
        <v>2048</v>
      </c>
      <c r="AK52" s="269" t="s">
        <v>2049</v>
      </c>
      <c r="AL52" s="269" t="s">
        <v>2020</v>
      </c>
      <c r="AM52" s="272" t="s">
        <v>1926</v>
      </c>
      <c r="AN52" s="269" t="s">
        <v>1107</v>
      </c>
      <c r="AO52" s="269" t="s">
        <v>1108</v>
      </c>
      <c r="AP52" s="273" t="s">
        <v>1109</v>
      </c>
      <c r="AQ52" s="269">
        <v>24432750</v>
      </c>
      <c r="AR52" s="269" t="s">
        <v>75</v>
      </c>
      <c r="AS52" s="269" t="s">
        <v>342</v>
      </c>
      <c r="AT52" s="232" t="e">
        <v>#N/A</v>
      </c>
      <c r="AU52" s="218"/>
    </row>
    <row r="53" spans="1:47" ht="22.5" customHeight="1" x14ac:dyDescent="0.25">
      <c r="A53" s="221"/>
      <c r="B53" s="221">
        <v>49</v>
      </c>
      <c r="C53" s="242" t="s">
        <v>424</v>
      </c>
      <c r="D53" s="234" t="s">
        <v>959</v>
      </c>
      <c r="E53" s="243">
        <v>7</v>
      </c>
      <c r="F53" s="242" t="s">
        <v>2021</v>
      </c>
      <c r="G53" s="242" t="s">
        <v>90</v>
      </c>
      <c r="H53" s="243">
        <v>19</v>
      </c>
      <c r="I53" s="243">
        <v>13</v>
      </c>
      <c r="J53" s="243">
        <v>17</v>
      </c>
      <c r="K53" s="243">
        <v>15</v>
      </c>
      <c r="L53" s="243">
        <v>29</v>
      </c>
      <c r="M53" s="243">
        <v>9</v>
      </c>
      <c r="N53" s="243">
        <v>102</v>
      </c>
      <c r="O53" s="229">
        <v>5</v>
      </c>
      <c r="P53" s="231"/>
      <c r="Q53" s="231"/>
      <c r="R53" s="220">
        <v>0</v>
      </c>
      <c r="S53" s="231"/>
      <c r="T53" s="231"/>
      <c r="U53" s="219">
        <v>0</v>
      </c>
      <c r="V53" s="231"/>
      <c r="W53" s="231"/>
      <c r="X53" s="265">
        <v>0</v>
      </c>
      <c r="Y53" s="228"/>
      <c r="Z53" s="244"/>
      <c r="AA53" s="233" t="s">
        <v>1906</v>
      </c>
      <c r="AB53" s="229" t="s">
        <v>1906</v>
      </c>
      <c r="AC53" s="236" t="s">
        <v>1907</v>
      </c>
      <c r="AD53" s="237" t="s">
        <v>1907</v>
      </c>
      <c r="AE53" s="238" t="s">
        <v>1907</v>
      </c>
      <c r="AF53" s="244"/>
      <c r="AG53" s="224" t="s">
        <v>1908</v>
      </c>
      <c r="AH53" s="244"/>
      <c r="AI53" s="269" t="s">
        <v>425</v>
      </c>
      <c r="AJ53" s="241" t="s">
        <v>424</v>
      </c>
      <c r="AK53" s="269"/>
      <c r="AL53" s="269"/>
      <c r="AM53" s="272" t="s">
        <v>1927</v>
      </c>
      <c r="AN53" s="269" t="s">
        <v>426</v>
      </c>
      <c r="AO53" s="269" t="s">
        <v>1110</v>
      </c>
      <c r="AP53" s="273" t="s">
        <v>1111</v>
      </c>
      <c r="AQ53" s="269">
        <v>22455149</v>
      </c>
      <c r="AR53" s="269" t="s">
        <v>90</v>
      </c>
      <c r="AS53" s="269" t="s">
        <v>427</v>
      </c>
      <c r="AT53" s="232" t="e">
        <v>#N/A</v>
      </c>
      <c r="AU53" s="218"/>
    </row>
    <row r="54" spans="1:47" ht="22.5" customHeight="1" x14ac:dyDescent="0.25">
      <c r="A54" s="221"/>
      <c r="B54" s="221">
        <v>50</v>
      </c>
      <c r="C54" s="242" t="s">
        <v>700</v>
      </c>
      <c r="D54" s="251" t="s">
        <v>959</v>
      </c>
      <c r="E54" s="253">
        <v>2</v>
      </c>
      <c r="F54" s="252" t="s">
        <v>2021</v>
      </c>
      <c r="G54" s="242" t="s">
        <v>90</v>
      </c>
      <c r="H54" s="243">
        <v>3</v>
      </c>
      <c r="I54" s="243">
        <v>0</v>
      </c>
      <c r="J54" s="243">
        <v>6</v>
      </c>
      <c r="K54" s="243">
        <v>3</v>
      </c>
      <c r="L54" s="243">
        <v>4</v>
      </c>
      <c r="M54" s="243">
        <v>6</v>
      </c>
      <c r="N54" s="243">
        <v>22</v>
      </c>
      <c r="O54" s="229">
        <v>3</v>
      </c>
      <c r="P54" s="231"/>
      <c r="Q54" s="231"/>
      <c r="R54" s="220">
        <v>0</v>
      </c>
      <c r="S54" s="231"/>
      <c r="T54" s="231"/>
      <c r="U54" s="219">
        <v>0</v>
      </c>
      <c r="V54" s="231"/>
      <c r="W54" s="231"/>
      <c r="X54" s="265">
        <v>0</v>
      </c>
      <c r="Y54" s="228"/>
      <c r="Z54" s="244"/>
      <c r="AA54" s="233" t="s">
        <v>1906</v>
      </c>
      <c r="AB54" s="229" t="s">
        <v>1906</v>
      </c>
      <c r="AC54" s="236" t="s">
        <v>1907</v>
      </c>
      <c r="AD54" s="237" t="s">
        <v>1907</v>
      </c>
      <c r="AE54" s="238" t="s">
        <v>1907</v>
      </c>
      <c r="AF54" s="244"/>
      <c r="AG54" s="224" t="s">
        <v>1908</v>
      </c>
      <c r="AH54" s="244"/>
      <c r="AI54" s="269" t="s">
        <v>701</v>
      </c>
      <c r="AJ54" s="241" t="s">
        <v>700</v>
      </c>
      <c r="AK54" s="269"/>
      <c r="AL54" s="269"/>
      <c r="AM54" s="272" t="s">
        <v>2050</v>
      </c>
      <c r="AN54" s="269" t="s">
        <v>1112</v>
      </c>
      <c r="AO54" s="269" t="s">
        <v>1113</v>
      </c>
      <c r="AP54" s="273" t="s">
        <v>1114</v>
      </c>
      <c r="AQ54" s="269">
        <v>22543787</v>
      </c>
      <c r="AR54" s="269" t="s">
        <v>90</v>
      </c>
      <c r="AS54" s="269" t="s">
        <v>702</v>
      </c>
      <c r="AT54" s="254" t="e">
        <v>#N/A</v>
      </c>
      <c r="AU54" s="255"/>
    </row>
    <row r="55" spans="1:47" ht="22.5" customHeight="1" x14ac:dyDescent="0.25">
      <c r="A55" s="221"/>
      <c r="B55" s="221">
        <v>51</v>
      </c>
      <c r="C55" s="242" t="s">
        <v>817</v>
      </c>
      <c r="D55" s="251" t="s">
        <v>959</v>
      </c>
      <c r="E55" s="253">
        <v>3</v>
      </c>
      <c r="F55" s="252" t="s">
        <v>2026</v>
      </c>
      <c r="G55" s="242" t="s">
        <v>72</v>
      </c>
      <c r="H55" s="243">
        <v>1</v>
      </c>
      <c r="I55" s="243">
        <v>4</v>
      </c>
      <c r="J55" s="243">
        <v>5</v>
      </c>
      <c r="K55" s="243">
        <v>3</v>
      </c>
      <c r="L55" s="243">
        <v>2</v>
      </c>
      <c r="M55" s="243">
        <v>6</v>
      </c>
      <c r="N55" s="243">
        <v>21</v>
      </c>
      <c r="O55" s="229">
        <v>2</v>
      </c>
      <c r="P55" s="231"/>
      <c r="Q55" s="231"/>
      <c r="R55" s="220">
        <v>0</v>
      </c>
      <c r="S55" s="231"/>
      <c r="T55" s="231"/>
      <c r="U55" s="219">
        <v>0</v>
      </c>
      <c r="V55" s="231"/>
      <c r="W55" s="231"/>
      <c r="X55" s="265">
        <v>0</v>
      </c>
      <c r="Y55" s="228"/>
      <c r="Z55" s="244"/>
      <c r="AA55" s="233" t="s">
        <v>1906</v>
      </c>
      <c r="AB55" s="229" t="s">
        <v>1906</v>
      </c>
      <c r="AC55" s="236" t="s">
        <v>1907</v>
      </c>
      <c r="AD55" s="237" t="s">
        <v>1907</v>
      </c>
      <c r="AE55" s="238" t="s">
        <v>1907</v>
      </c>
      <c r="AF55" s="244"/>
      <c r="AG55" s="224" t="s">
        <v>1908</v>
      </c>
      <c r="AH55" s="244"/>
      <c r="AI55" s="269" t="s">
        <v>818</v>
      </c>
      <c r="AJ55" s="241" t="s">
        <v>817</v>
      </c>
      <c r="AK55" s="269"/>
      <c r="AL55" s="269" t="s">
        <v>2020</v>
      </c>
      <c r="AM55" s="272" t="s">
        <v>843</v>
      </c>
      <c r="AN55" s="269" t="s">
        <v>1115</v>
      </c>
      <c r="AO55" s="269" t="s">
        <v>1116</v>
      </c>
      <c r="AP55" s="273" t="s">
        <v>1117</v>
      </c>
      <c r="AQ55" s="269">
        <v>26422668</v>
      </c>
      <c r="AR55" s="269" t="s">
        <v>72</v>
      </c>
      <c r="AS55" s="269" t="s">
        <v>819</v>
      </c>
      <c r="AT55" s="254" t="e">
        <v>#N/A</v>
      </c>
      <c r="AU55" s="255"/>
    </row>
    <row r="56" spans="1:47" ht="22.5" customHeight="1" x14ac:dyDescent="0.25">
      <c r="A56" s="221"/>
      <c r="B56" s="221">
        <v>52</v>
      </c>
      <c r="C56" s="242" t="s">
        <v>547</v>
      </c>
      <c r="D56" s="234" t="s">
        <v>959</v>
      </c>
      <c r="E56" s="243">
        <v>3</v>
      </c>
      <c r="F56" s="242" t="s">
        <v>2018</v>
      </c>
      <c r="G56" s="242" t="s">
        <v>75</v>
      </c>
      <c r="H56" s="243">
        <v>13</v>
      </c>
      <c r="I56" s="243">
        <v>8</v>
      </c>
      <c r="J56" s="243">
        <v>4</v>
      </c>
      <c r="K56" s="243">
        <v>9</v>
      </c>
      <c r="L56" s="243">
        <v>10</v>
      </c>
      <c r="M56" s="243">
        <v>2</v>
      </c>
      <c r="N56" s="243">
        <v>46</v>
      </c>
      <c r="O56" s="229">
        <v>3</v>
      </c>
      <c r="P56" s="231"/>
      <c r="Q56" s="231"/>
      <c r="R56" s="220">
        <v>0</v>
      </c>
      <c r="S56" s="231"/>
      <c r="T56" s="231"/>
      <c r="U56" s="219">
        <v>0</v>
      </c>
      <c r="V56" s="231"/>
      <c r="W56" s="231"/>
      <c r="X56" s="265">
        <v>0</v>
      </c>
      <c r="Y56" s="228"/>
      <c r="Z56" s="244"/>
      <c r="AA56" s="233" t="s">
        <v>1906</v>
      </c>
      <c r="AB56" s="229" t="s">
        <v>1906</v>
      </c>
      <c r="AC56" s="236" t="s">
        <v>1907</v>
      </c>
      <c r="AD56" s="237" t="s">
        <v>1907</v>
      </c>
      <c r="AE56" s="238" t="s">
        <v>1907</v>
      </c>
      <c r="AF56" s="244"/>
      <c r="AG56" s="224" t="s">
        <v>1908</v>
      </c>
      <c r="AH56" s="244"/>
      <c r="AI56" s="269" t="s">
        <v>548</v>
      </c>
      <c r="AJ56" s="241" t="s">
        <v>547</v>
      </c>
      <c r="AK56" s="269"/>
      <c r="AL56" s="269"/>
      <c r="AM56" s="272" t="s">
        <v>1252</v>
      </c>
      <c r="AN56" s="269" t="s">
        <v>549</v>
      </c>
      <c r="AO56" s="269" t="s">
        <v>1119</v>
      </c>
      <c r="AP56" s="273" t="s">
        <v>1120</v>
      </c>
      <c r="AQ56" s="269">
        <v>24811211</v>
      </c>
      <c r="AR56" s="269" t="s">
        <v>75</v>
      </c>
      <c r="AS56" s="269" t="s">
        <v>550</v>
      </c>
      <c r="AT56" s="232" t="e">
        <v>#N/A</v>
      </c>
      <c r="AU56" s="218"/>
    </row>
    <row r="57" spans="1:47" ht="22.5" customHeight="1" x14ac:dyDescent="0.25">
      <c r="A57" s="221"/>
      <c r="B57" s="221">
        <v>53</v>
      </c>
      <c r="C57" s="242" t="s">
        <v>2051</v>
      </c>
      <c r="D57" s="234" t="s">
        <v>2022</v>
      </c>
      <c r="E57" s="243">
        <v>5</v>
      </c>
      <c r="F57" s="242" t="s">
        <v>2021</v>
      </c>
      <c r="G57" s="242" t="s">
        <v>90</v>
      </c>
      <c r="H57" s="243">
        <v>0</v>
      </c>
      <c r="I57" s="243">
        <v>0</v>
      </c>
      <c r="J57" s="243">
        <v>0</v>
      </c>
      <c r="K57" s="243">
        <v>30</v>
      </c>
      <c r="L57" s="243">
        <v>45</v>
      </c>
      <c r="M57" s="243">
        <v>36</v>
      </c>
      <c r="N57" s="243">
        <v>111</v>
      </c>
      <c r="O57" s="229">
        <v>5</v>
      </c>
      <c r="P57" s="231"/>
      <c r="Q57" s="231"/>
      <c r="R57" s="220">
        <v>0</v>
      </c>
      <c r="S57" s="231"/>
      <c r="T57" s="231"/>
      <c r="U57" s="219">
        <v>0</v>
      </c>
      <c r="V57" s="231"/>
      <c r="W57" s="231"/>
      <c r="X57" s="265">
        <v>0</v>
      </c>
      <c r="Y57" s="228"/>
      <c r="Z57" s="244"/>
      <c r="AA57" s="233" t="s">
        <v>1906</v>
      </c>
      <c r="AB57" s="229" t="s">
        <v>1906</v>
      </c>
      <c r="AC57" s="236" t="s">
        <v>1907</v>
      </c>
      <c r="AD57" s="237" t="s">
        <v>1907</v>
      </c>
      <c r="AE57" s="238" t="s">
        <v>1907</v>
      </c>
      <c r="AF57" s="244"/>
      <c r="AG57" s="224" t="s">
        <v>1908</v>
      </c>
      <c r="AH57" s="244"/>
      <c r="AI57" s="269" t="s">
        <v>1122</v>
      </c>
      <c r="AJ57" s="241" t="s">
        <v>2051</v>
      </c>
      <c r="AK57" s="269" t="s">
        <v>2052</v>
      </c>
      <c r="AL57" s="269" t="s">
        <v>2020</v>
      </c>
      <c r="AM57" s="272" t="s">
        <v>735</v>
      </c>
      <c r="AN57" s="269" t="s">
        <v>1121</v>
      </c>
      <c r="AO57" s="269" t="s">
        <v>1058</v>
      </c>
      <c r="AP57" s="273" t="s">
        <v>1124</v>
      </c>
      <c r="AQ57" s="269">
        <v>22816133</v>
      </c>
      <c r="AR57" s="269" t="s">
        <v>90</v>
      </c>
      <c r="AS57" s="269" t="s">
        <v>703</v>
      </c>
      <c r="AT57" s="232" t="e">
        <v>#N/A</v>
      </c>
      <c r="AU57" s="218"/>
    </row>
    <row r="58" spans="1:47" ht="22.5" customHeight="1" x14ac:dyDescent="0.25">
      <c r="A58" s="221"/>
      <c r="B58" s="221">
        <v>54</v>
      </c>
      <c r="C58" s="242" t="s">
        <v>1125</v>
      </c>
      <c r="D58" s="234" t="s">
        <v>959</v>
      </c>
      <c r="E58" s="243">
        <v>3</v>
      </c>
      <c r="F58" s="242" t="s">
        <v>2033</v>
      </c>
      <c r="G58" s="242" t="s">
        <v>62</v>
      </c>
      <c r="H58" s="243">
        <v>7</v>
      </c>
      <c r="I58" s="243">
        <v>8</v>
      </c>
      <c r="J58" s="243">
        <v>2</v>
      </c>
      <c r="K58" s="243">
        <v>9</v>
      </c>
      <c r="L58" s="243">
        <v>4</v>
      </c>
      <c r="M58" s="243">
        <v>5</v>
      </c>
      <c r="N58" s="243">
        <v>35</v>
      </c>
      <c r="O58" s="229">
        <v>3</v>
      </c>
      <c r="P58" s="231"/>
      <c r="Q58" s="231"/>
      <c r="R58" s="220">
        <v>0</v>
      </c>
      <c r="S58" s="231"/>
      <c r="T58" s="231"/>
      <c r="U58" s="219">
        <v>0</v>
      </c>
      <c r="V58" s="231"/>
      <c r="W58" s="231"/>
      <c r="X58" s="265">
        <v>0</v>
      </c>
      <c r="Y58" s="228"/>
      <c r="Z58" s="244"/>
      <c r="AA58" s="233" t="s">
        <v>1906</v>
      </c>
      <c r="AB58" s="229" t="s">
        <v>1906</v>
      </c>
      <c r="AC58" s="236" t="s">
        <v>1907</v>
      </c>
      <c r="AD58" s="237" t="s">
        <v>1907</v>
      </c>
      <c r="AE58" s="238" t="s">
        <v>1907</v>
      </c>
      <c r="AF58" s="244"/>
      <c r="AG58" s="224" t="s">
        <v>1908</v>
      </c>
      <c r="AH58" s="244"/>
      <c r="AI58" s="269" t="s">
        <v>1826</v>
      </c>
      <c r="AJ58" s="271" t="s">
        <v>1125</v>
      </c>
      <c r="AK58" s="269" t="s">
        <v>2053</v>
      </c>
      <c r="AL58" s="269" t="s">
        <v>2054</v>
      </c>
      <c r="AM58" s="272" t="s">
        <v>2055</v>
      </c>
      <c r="AN58" s="269" t="s">
        <v>382</v>
      </c>
      <c r="AO58" s="269" t="s">
        <v>1126</v>
      </c>
      <c r="AP58" s="273" t="s">
        <v>1127</v>
      </c>
      <c r="AQ58" s="269">
        <v>25542800</v>
      </c>
      <c r="AR58" s="269" t="s">
        <v>62</v>
      </c>
      <c r="AS58" s="269" t="s">
        <v>383</v>
      </c>
      <c r="AT58" s="232" t="e">
        <v>#N/A</v>
      </c>
      <c r="AU58" s="218"/>
    </row>
    <row r="59" spans="1:47" ht="22.5" customHeight="1" x14ac:dyDescent="0.25">
      <c r="A59" s="221"/>
      <c r="B59" s="221">
        <v>55</v>
      </c>
      <c r="C59" s="242" t="s">
        <v>704</v>
      </c>
      <c r="D59" s="234" t="s">
        <v>959</v>
      </c>
      <c r="E59" s="243">
        <v>11</v>
      </c>
      <c r="F59" s="242" t="s">
        <v>2016</v>
      </c>
      <c r="G59" s="242" t="s">
        <v>90</v>
      </c>
      <c r="H59" s="243">
        <v>33</v>
      </c>
      <c r="I59" s="243">
        <v>41</v>
      </c>
      <c r="J59" s="243">
        <v>49</v>
      </c>
      <c r="K59" s="243">
        <v>41</v>
      </c>
      <c r="L59" s="243">
        <v>37</v>
      </c>
      <c r="M59" s="243">
        <v>29</v>
      </c>
      <c r="N59" s="243">
        <v>230</v>
      </c>
      <c r="O59" s="229">
        <v>5</v>
      </c>
      <c r="P59" s="231"/>
      <c r="Q59" s="231"/>
      <c r="R59" s="220">
        <v>0</v>
      </c>
      <c r="S59" s="231"/>
      <c r="T59" s="231"/>
      <c r="U59" s="219">
        <v>0</v>
      </c>
      <c r="V59" s="231"/>
      <c r="W59" s="231"/>
      <c r="X59" s="265">
        <v>0</v>
      </c>
      <c r="Y59" s="228"/>
      <c r="Z59" s="244"/>
      <c r="AA59" s="233" t="s">
        <v>1906</v>
      </c>
      <c r="AB59" s="229" t="s">
        <v>1906</v>
      </c>
      <c r="AC59" s="236" t="s">
        <v>1907</v>
      </c>
      <c r="AD59" s="237" t="s">
        <v>1907</v>
      </c>
      <c r="AE59" s="238" t="s">
        <v>1907</v>
      </c>
      <c r="AF59" s="244"/>
      <c r="AG59" s="224" t="s">
        <v>1908</v>
      </c>
      <c r="AH59" s="244"/>
      <c r="AI59" s="269" t="s">
        <v>705</v>
      </c>
      <c r="AJ59" s="271" t="s">
        <v>704</v>
      </c>
      <c r="AK59" s="269"/>
      <c r="AL59" s="269"/>
      <c r="AM59" s="272" t="s">
        <v>1855</v>
      </c>
      <c r="AN59" s="269" t="s">
        <v>1128</v>
      </c>
      <c r="AO59" s="269" t="s">
        <v>1129</v>
      </c>
      <c r="AP59" s="273" t="s">
        <v>1130</v>
      </c>
      <c r="AQ59" s="269">
        <v>22498768</v>
      </c>
      <c r="AR59" s="269" t="s">
        <v>90</v>
      </c>
      <c r="AS59" s="269" t="s">
        <v>707</v>
      </c>
      <c r="AT59" s="232" t="e">
        <v>#N/A</v>
      </c>
      <c r="AU59" s="218"/>
    </row>
    <row r="60" spans="1:47" ht="22.5" customHeight="1" x14ac:dyDescent="0.25">
      <c r="A60" s="221"/>
      <c r="B60" s="221">
        <v>56</v>
      </c>
      <c r="C60" s="242" t="s">
        <v>233</v>
      </c>
      <c r="D60" s="234" t="s">
        <v>959</v>
      </c>
      <c r="E60" s="243">
        <v>14</v>
      </c>
      <c r="F60" s="242" t="s">
        <v>2016</v>
      </c>
      <c r="G60" s="242" t="s">
        <v>90</v>
      </c>
      <c r="H60" s="243">
        <v>39</v>
      </c>
      <c r="I60" s="243">
        <v>38</v>
      </c>
      <c r="J60" s="243">
        <v>51</v>
      </c>
      <c r="K60" s="243">
        <v>47</v>
      </c>
      <c r="L60" s="243">
        <v>53</v>
      </c>
      <c r="M60" s="243">
        <v>48</v>
      </c>
      <c r="N60" s="243">
        <v>276</v>
      </c>
      <c r="O60" s="229">
        <v>7</v>
      </c>
      <c r="P60" s="231"/>
      <c r="Q60" s="231"/>
      <c r="R60" s="220">
        <v>0</v>
      </c>
      <c r="S60" s="231"/>
      <c r="T60" s="231"/>
      <c r="U60" s="219">
        <v>0</v>
      </c>
      <c r="V60" s="231"/>
      <c r="W60" s="231"/>
      <c r="X60" s="265">
        <v>0</v>
      </c>
      <c r="Y60" s="228"/>
      <c r="Z60" s="244"/>
      <c r="AA60" s="233" t="s">
        <v>1906</v>
      </c>
      <c r="AB60" s="229" t="s">
        <v>1906</v>
      </c>
      <c r="AC60" s="236" t="s">
        <v>1907</v>
      </c>
      <c r="AD60" s="237" t="s">
        <v>1907</v>
      </c>
      <c r="AE60" s="238" t="s">
        <v>1907</v>
      </c>
      <c r="AF60" s="244"/>
      <c r="AG60" s="224" t="s">
        <v>1908</v>
      </c>
      <c r="AH60" s="244"/>
      <c r="AI60" s="269" t="s">
        <v>1131</v>
      </c>
      <c r="AJ60" s="271" t="s">
        <v>233</v>
      </c>
      <c r="AK60" s="269"/>
      <c r="AL60" s="269"/>
      <c r="AM60" s="272" t="s">
        <v>911</v>
      </c>
      <c r="AN60" s="269" t="s">
        <v>235</v>
      </c>
      <c r="AO60" s="269" t="s">
        <v>1132</v>
      </c>
      <c r="AP60" s="273" t="s">
        <v>2056</v>
      </c>
      <c r="AQ60" s="269">
        <v>22323834</v>
      </c>
      <c r="AR60" s="269" t="s">
        <v>90</v>
      </c>
      <c r="AS60" s="269" t="s">
        <v>236</v>
      </c>
      <c r="AT60" s="232" t="e">
        <v>#N/A</v>
      </c>
      <c r="AU60" s="218"/>
    </row>
    <row r="61" spans="1:47" ht="22.5" customHeight="1" x14ac:dyDescent="0.25">
      <c r="A61" s="221"/>
      <c r="B61" s="221">
        <v>57</v>
      </c>
      <c r="C61" s="242" t="s">
        <v>225</v>
      </c>
      <c r="D61" s="234" t="s">
        <v>959</v>
      </c>
      <c r="E61" s="243">
        <v>12</v>
      </c>
      <c r="F61" s="242" t="s">
        <v>2018</v>
      </c>
      <c r="G61" s="242" t="s">
        <v>75</v>
      </c>
      <c r="H61" s="243">
        <v>43</v>
      </c>
      <c r="I61" s="243">
        <v>48</v>
      </c>
      <c r="J61" s="243">
        <v>45</v>
      </c>
      <c r="K61" s="243">
        <v>36</v>
      </c>
      <c r="L61" s="243">
        <v>48</v>
      </c>
      <c r="M61" s="243">
        <v>48</v>
      </c>
      <c r="N61" s="243">
        <v>268</v>
      </c>
      <c r="O61" s="229">
        <v>5</v>
      </c>
      <c r="P61" s="231"/>
      <c r="Q61" s="231"/>
      <c r="R61" s="220">
        <v>0</v>
      </c>
      <c r="S61" s="231"/>
      <c r="T61" s="231"/>
      <c r="U61" s="219">
        <v>0</v>
      </c>
      <c r="V61" s="231"/>
      <c r="W61" s="231"/>
      <c r="X61" s="265">
        <v>0</v>
      </c>
      <c r="Y61" s="228"/>
      <c r="Z61" s="244"/>
      <c r="AA61" s="233" t="s">
        <v>1906</v>
      </c>
      <c r="AB61" s="229" t="s">
        <v>1906</v>
      </c>
      <c r="AC61" s="236" t="s">
        <v>1907</v>
      </c>
      <c r="AD61" s="237" t="s">
        <v>1907</v>
      </c>
      <c r="AE61" s="238" t="s">
        <v>1907</v>
      </c>
      <c r="AF61" s="244"/>
      <c r="AG61" s="224" t="s">
        <v>1908</v>
      </c>
      <c r="AH61" s="244"/>
      <c r="AI61" s="269" t="s">
        <v>1133</v>
      </c>
      <c r="AJ61" s="241" t="s">
        <v>225</v>
      </c>
      <c r="AK61" s="269"/>
      <c r="AL61" s="269"/>
      <c r="AM61" s="272" t="s">
        <v>1134</v>
      </c>
      <c r="AN61" s="269" t="s">
        <v>1135</v>
      </c>
      <c r="AO61" s="269" t="s">
        <v>1136</v>
      </c>
      <c r="AP61" s="273" t="s">
        <v>1137</v>
      </c>
      <c r="AQ61" s="269">
        <v>24813037</v>
      </c>
      <c r="AR61" s="269" t="s">
        <v>75</v>
      </c>
      <c r="AS61" s="269" t="s">
        <v>226</v>
      </c>
      <c r="AT61" s="232" t="e">
        <v>#N/A</v>
      </c>
      <c r="AU61" s="218"/>
    </row>
    <row r="62" spans="1:47" ht="22.5" customHeight="1" x14ac:dyDescent="0.25">
      <c r="A62" s="221"/>
      <c r="B62" s="221">
        <v>58</v>
      </c>
      <c r="C62" s="242" t="s">
        <v>2057</v>
      </c>
      <c r="D62" s="234" t="s">
        <v>959</v>
      </c>
      <c r="E62" s="243">
        <v>12</v>
      </c>
      <c r="F62" s="242" t="s">
        <v>2018</v>
      </c>
      <c r="G62" s="242" t="s">
        <v>75</v>
      </c>
      <c r="H62" s="243">
        <v>44</v>
      </c>
      <c r="I62" s="243">
        <v>42</v>
      </c>
      <c r="J62" s="243">
        <v>44</v>
      </c>
      <c r="K62" s="243">
        <v>46</v>
      </c>
      <c r="L62" s="243">
        <v>46</v>
      </c>
      <c r="M62" s="243">
        <v>49</v>
      </c>
      <c r="N62" s="243">
        <v>271</v>
      </c>
      <c r="O62" s="229">
        <v>5</v>
      </c>
      <c r="P62" s="231"/>
      <c r="Q62" s="231"/>
      <c r="R62" s="220">
        <v>0</v>
      </c>
      <c r="S62" s="231"/>
      <c r="T62" s="231"/>
      <c r="U62" s="219">
        <v>0</v>
      </c>
      <c r="V62" s="231"/>
      <c r="W62" s="231"/>
      <c r="X62" s="265">
        <v>0</v>
      </c>
      <c r="Y62" s="228"/>
      <c r="Z62" s="244"/>
      <c r="AA62" s="233" t="s">
        <v>1906</v>
      </c>
      <c r="AB62" s="229" t="s">
        <v>1906</v>
      </c>
      <c r="AC62" s="236" t="s">
        <v>1907</v>
      </c>
      <c r="AD62" s="237" t="s">
        <v>1907</v>
      </c>
      <c r="AE62" s="238" t="s">
        <v>1907</v>
      </c>
      <c r="AF62" s="244"/>
      <c r="AG62" s="224" t="s">
        <v>1908</v>
      </c>
      <c r="AH62" s="244"/>
      <c r="AI62" s="269" t="s">
        <v>1138</v>
      </c>
      <c r="AJ62" s="274" t="s">
        <v>2057</v>
      </c>
      <c r="AK62" s="269" t="s">
        <v>2058</v>
      </c>
      <c r="AL62" s="269"/>
      <c r="AM62" s="272" t="s">
        <v>1669</v>
      </c>
      <c r="AN62" s="269" t="s">
        <v>315</v>
      </c>
      <c r="AO62" s="269" t="s">
        <v>1140</v>
      </c>
      <c r="AP62" s="273" t="s">
        <v>1141</v>
      </c>
      <c r="AQ62" s="269">
        <v>24532383</v>
      </c>
      <c r="AR62" s="269" t="s">
        <v>75</v>
      </c>
      <c r="AS62" s="269" t="s">
        <v>316</v>
      </c>
      <c r="AT62" s="232" t="e">
        <v>#N/A</v>
      </c>
      <c r="AU62" s="218"/>
    </row>
    <row r="63" spans="1:47" ht="22.5" customHeight="1" x14ac:dyDescent="0.25">
      <c r="A63" s="221"/>
      <c r="B63" s="221">
        <v>59</v>
      </c>
      <c r="C63" s="242" t="s">
        <v>551</v>
      </c>
      <c r="D63" s="234" t="s">
        <v>959</v>
      </c>
      <c r="E63" s="243">
        <v>13</v>
      </c>
      <c r="F63" s="242" t="s">
        <v>2018</v>
      </c>
      <c r="G63" s="242" t="s">
        <v>75</v>
      </c>
      <c r="H63" s="243">
        <v>56</v>
      </c>
      <c r="I63" s="243">
        <v>47</v>
      </c>
      <c r="J63" s="243">
        <v>48</v>
      </c>
      <c r="K63" s="243">
        <v>42</v>
      </c>
      <c r="L63" s="243">
        <v>53</v>
      </c>
      <c r="M63" s="243">
        <v>43</v>
      </c>
      <c r="N63" s="243">
        <v>289</v>
      </c>
      <c r="O63" s="229">
        <v>7</v>
      </c>
      <c r="P63" s="231"/>
      <c r="Q63" s="231"/>
      <c r="R63" s="220">
        <v>0</v>
      </c>
      <c r="S63" s="231"/>
      <c r="T63" s="231"/>
      <c r="U63" s="219">
        <v>0</v>
      </c>
      <c r="V63" s="231"/>
      <c r="W63" s="231"/>
      <c r="X63" s="265">
        <v>0</v>
      </c>
      <c r="Y63" s="228"/>
      <c r="Z63" s="244"/>
      <c r="AA63" s="233" t="s">
        <v>1906</v>
      </c>
      <c r="AB63" s="229" t="s">
        <v>1906</v>
      </c>
      <c r="AC63" s="236" t="s">
        <v>1907</v>
      </c>
      <c r="AD63" s="237" t="s">
        <v>1907</v>
      </c>
      <c r="AE63" s="238" t="s">
        <v>1907</v>
      </c>
      <c r="AF63" s="244"/>
      <c r="AG63" s="224" t="s">
        <v>1908</v>
      </c>
      <c r="AH63" s="244"/>
      <c r="AI63" s="269" t="s">
        <v>552</v>
      </c>
      <c r="AJ63" s="241" t="s">
        <v>551</v>
      </c>
      <c r="AK63" s="269"/>
      <c r="AL63" s="269"/>
      <c r="AM63" s="272" t="s">
        <v>553</v>
      </c>
      <c r="AN63" s="269" t="s">
        <v>1142</v>
      </c>
      <c r="AO63" s="269" t="s">
        <v>1136</v>
      </c>
      <c r="AP63" s="273" t="s">
        <v>1143</v>
      </c>
      <c r="AQ63" s="269">
        <v>24532442</v>
      </c>
      <c r="AR63" s="269" t="s">
        <v>75</v>
      </c>
      <c r="AS63" s="269" t="s">
        <v>554</v>
      </c>
      <c r="AT63" s="232" t="e">
        <v>#N/A</v>
      </c>
      <c r="AU63" s="218"/>
    </row>
    <row r="64" spans="1:47" ht="22.5" customHeight="1" x14ac:dyDescent="0.25">
      <c r="A64" s="221"/>
      <c r="B64" s="221">
        <v>60</v>
      </c>
      <c r="C64" s="242" t="s">
        <v>244</v>
      </c>
      <c r="D64" s="251" t="s">
        <v>959</v>
      </c>
      <c r="E64" s="253">
        <v>17</v>
      </c>
      <c r="F64" s="252" t="s">
        <v>2018</v>
      </c>
      <c r="G64" s="242" t="s">
        <v>75</v>
      </c>
      <c r="H64" s="243">
        <v>66</v>
      </c>
      <c r="I64" s="243">
        <v>78</v>
      </c>
      <c r="J64" s="243">
        <v>72</v>
      </c>
      <c r="K64" s="243">
        <v>70</v>
      </c>
      <c r="L64" s="243">
        <v>68</v>
      </c>
      <c r="M64" s="243">
        <v>61</v>
      </c>
      <c r="N64" s="243">
        <v>415</v>
      </c>
      <c r="O64" s="229">
        <v>7</v>
      </c>
      <c r="P64" s="231"/>
      <c r="Q64" s="231"/>
      <c r="R64" s="220">
        <v>0</v>
      </c>
      <c r="S64" s="231"/>
      <c r="T64" s="231"/>
      <c r="U64" s="219">
        <v>0</v>
      </c>
      <c r="V64" s="231"/>
      <c r="W64" s="231"/>
      <c r="X64" s="265">
        <v>0</v>
      </c>
      <c r="Y64" s="228"/>
      <c r="Z64" s="244"/>
      <c r="AA64" s="233" t="s">
        <v>1906</v>
      </c>
      <c r="AB64" s="229" t="s">
        <v>1906</v>
      </c>
      <c r="AC64" s="236" t="s">
        <v>1907</v>
      </c>
      <c r="AD64" s="237" t="s">
        <v>1907</v>
      </c>
      <c r="AE64" s="238" t="s">
        <v>1907</v>
      </c>
      <c r="AF64" s="244"/>
      <c r="AG64" s="224" t="s">
        <v>1908</v>
      </c>
      <c r="AH64" s="244"/>
      <c r="AI64" s="269" t="s">
        <v>245</v>
      </c>
      <c r="AJ64" s="241" t="s">
        <v>244</v>
      </c>
      <c r="AK64" s="269"/>
      <c r="AL64" s="269"/>
      <c r="AM64" s="272" t="s">
        <v>1144</v>
      </c>
      <c r="AN64" s="269" t="s">
        <v>1145</v>
      </c>
      <c r="AO64" s="269" t="s">
        <v>1146</v>
      </c>
      <c r="AP64" s="273" t="s">
        <v>1147</v>
      </c>
      <c r="AQ64" s="269">
        <v>24533453</v>
      </c>
      <c r="AR64" s="269" t="s">
        <v>75</v>
      </c>
      <c r="AS64" s="269" t="s">
        <v>246</v>
      </c>
      <c r="AT64" s="254" t="e">
        <v>#N/A</v>
      </c>
      <c r="AU64" s="255"/>
    </row>
    <row r="65" spans="1:47" ht="22.5" customHeight="1" x14ac:dyDescent="0.25">
      <c r="A65" s="221"/>
      <c r="B65" s="221">
        <v>61</v>
      </c>
      <c r="C65" s="242" t="s">
        <v>1928</v>
      </c>
      <c r="D65" s="251" t="s">
        <v>959</v>
      </c>
      <c r="E65" s="253">
        <v>16</v>
      </c>
      <c r="F65" s="252" t="s">
        <v>2018</v>
      </c>
      <c r="G65" s="242" t="s">
        <v>75</v>
      </c>
      <c r="H65" s="243">
        <v>46</v>
      </c>
      <c r="I65" s="243">
        <v>63</v>
      </c>
      <c r="J65" s="243">
        <v>45</v>
      </c>
      <c r="K65" s="243">
        <v>58</v>
      </c>
      <c r="L65" s="243">
        <v>64</v>
      </c>
      <c r="M65" s="243">
        <v>48</v>
      </c>
      <c r="N65" s="243">
        <v>324</v>
      </c>
      <c r="O65" s="229">
        <v>7</v>
      </c>
      <c r="P65" s="231"/>
      <c r="Q65" s="231"/>
      <c r="R65" s="220">
        <v>0</v>
      </c>
      <c r="S65" s="231"/>
      <c r="T65" s="231"/>
      <c r="U65" s="219">
        <v>0</v>
      </c>
      <c r="V65" s="231"/>
      <c r="W65" s="231"/>
      <c r="X65" s="265">
        <v>0</v>
      </c>
      <c r="Y65" s="228"/>
      <c r="Z65" s="244"/>
      <c r="AA65" s="233" t="s">
        <v>1906</v>
      </c>
      <c r="AB65" s="229" t="s">
        <v>1906</v>
      </c>
      <c r="AC65" s="236" t="s">
        <v>1907</v>
      </c>
      <c r="AD65" s="237" t="s">
        <v>1907</v>
      </c>
      <c r="AE65" s="238" t="s">
        <v>1907</v>
      </c>
      <c r="AF65" s="244"/>
      <c r="AG65" s="224" t="s">
        <v>1908</v>
      </c>
      <c r="AH65" s="244"/>
      <c r="AI65" s="269" t="s">
        <v>867</v>
      </c>
      <c r="AJ65" s="275" t="s">
        <v>1928</v>
      </c>
      <c r="AK65" s="269"/>
      <c r="AL65" s="269"/>
      <c r="AM65" s="272" t="s">
        <v>868</v>
      </c>
      <c r="AN65" s="269" t="s">
        <v>332</v>
      </c>
      <c r="AO65" s="269" t="s">
        <v>1148</v>
      </c>
      <c r="AP65" s="273" t="s">
        <v>1149</v>
      </c>
      <c r="AQ65" s="269">
        <v>24824413</v>
      </c>
      <c r="AR65" s="269" t="s">
        <v>75</v>
      </c>
      <c r="AS65" s="269" t="s">
        <v>869</v>
      </c>
      <c r="AT65" s="254" t="e">
        <v>#N/A</v>
      </c>
      <c r="AU65" s="255"/>
    </row>
    <row r="66" spans="1:47" ht="22.5" customHeight="1" x14ac:dyDescent="0.25">
      <c r="A66" s="221"/>
      <c r="B66" s="221">
        <v>62</v>
      </c>
      <c r="C66" s="242" t="s">
        <v>2059</v>
      </c>
      <c r="D66" s="251" t="s">
        <v>959</v>
      </c>
      <c r="E66" s="253">
        <v>5</v>
      </c>
      <c r="F66" s="252" t="s">
        <v>2026</v>
      </c>
      <c r="G66" s="242" t="s">
        <v>72</v>
      </c>
      <c r="H66" s="243">
        <v>17</v>
      </c>
      <c r="I66" s="243">
        <v>21</v>
      </c>
      <c r="J66" s="243">
        <v>14</v>
      </c>
      <c r="K66" s="243">
        <v>18</v>
      </c>
      <c r="L66" s="243">
        <v>10</v>
      </c>
      <c r="M66" s="243">
        <v>15</v>
      </c>
      <c r="N66" s="243">
        <v>95</v>
      </c>
      <c r="O66" s="229">
        <v>3</v>
      </c>
      <c r="P66" s="231"/>
      <c r="Q66" s="231"/>
      <c r="R66" s="220">
        <v>0</v>
      </c>
      <c r="S66" s="231"/>
      <c r="T66" s="231"/>
      <c r="U66" s="219">
        <v>0</v>
      </c>
      <c r="V66" s="231"/>
      <c r="W66" s="231"/>
      <c r="X66" s="265">
        <v>0</v>
      </c>
      <c r="Y66" s="228"/>
      <c r="Z66" s="244"/>
      <c r="AA66" s="233" t="s">
        <v>1906</v>
      </c>
      <c r="AB66" s="229" t="s">
        <v>1906</v>
      </c>
      <c r="AC66" s="236" t="s">
        <v>1907</v>
      </c>
      <c r="AD66" s="237" t="s">
        <v>1907</v>
      </c>
      <c r="AE66" s="238" t="s">
        <v>1907</v>
      </c>
      <c r="AF66" s="244"/>
      <c r="AG66" s="224" t="s">
        <v>1908</v>
      </c>
      <c r="AH66" s="244"/>
      <c r="AI66" s="269" t="s">
        <v>1150</v>
      </c>
      <c r="AJ66" s="271" t="s">
        <v>2059</v>
      </c>
      <c r="AK66" s="269" t="s">
        <v>2060</v>
      </c>
      <c r="AL66" s="269"/>
      <c r="AM66" s="272" t="s">
        <v>1929</v>
      </c>
      <c r="AN66" s="269" t="s">
        <v>1151</v>
      </c>
      <c r="AO66" s="269" t="s">
        <v>1152</v>
      </c>
      <c r="AP66" s="273" t="s">
        <v>1153</v>
      </c>
      <c r="AQ66" s="269">
        <v>26321934</v>
      </c>
      <c r="AR66" s="269" t="s">
        <v>72</v>
      </c>
      <c r="AS66" s="269" t="s">
        <v>151</v>
      </c>
      <c r="AT66" s="254" t="e">
        <v>#N/A</v>
      </c>
      <c r="AU66" s="255"/>
    </row>
    <row r="67" spans="1:47" ht="22.5" customHeight="1" x14ac:dyDescent="0.25">
      <c r="A67" s="221"/>
      <c r="B67" s="221">
        <v>63</v>
      </c>
      <c r="C67" s="242" t="s">
        <v>479</v>
      </c>
      <c r="D67" s="234" t="s">
        <v>959</v>
      </c>
      <c r="E67" s="243">
        <v>6</v>
      </c>
      <c r="F67" s="242" t="s">
        <v>2021</v>
      </c>
      <c r="G67" s="242" t="s">
        <v>90</v>
      </c>
      <c r="H67" s="243">
        <v>15</v>
      </c>
      <c r="I67" s="243">
        <v>14</v>
      </c>
      <c r="J67" s="243">
        <v>19</v>
      </c>
      <c r="K67" s="243">
        <v>13</v>
      </c>
      <c r="L67" s="243">
        <v>17</v>
      </c>
      <c r="M67" s="243">
        <v>11</v>
      </c>
      <c r="N67" s="243">
        <v>89</v>
      </c>
      <c r="O67" s="229">
        <v>3</v>
      </c>
      <c r="P67" s="231"/>
      <c r="Q67" s="231"/>
      <c r="R67" s="220">
        <v>0</v>
      </c>
      <c r="S67" s="231"/>
      <c r="T67" s="231"/>
      <c r="U67" s="219">
        <v>0</v>
      </c>
      <c r="V67" s="231"/>
      <c r="W67" s="231"/>
      <c r="X67" s="265">
        <v>0</v>
      </c>
      <c r="Y67" s="228"/>
      <c r="Z67" s="244"/>
      <c r="AA67" s="233" t="s">
        <v>1906</v>
      </c>
      <c r="AB67" s="229" t="s">
        <v>1906</v>
      </c>
      <c r="AC67" s="236" t="s">
        <v>1907</v>
      </c>
      <c r="AD67" s="237" t="s">
        <v>1907</v>
      </c>
      <c r="AE67" s="238" t="s">
        <v>1907</v>
      </c>
      <c r="AF67" s="244"/>
      <c r="AG67" s="224" t="s">
        <v>1908</v>
      </c>
      <c r="AH67" s="244"/>
      <c r="AI67" s="269" t="s">
        <v>480</v>
      </c>
      <c r="AJ67" s="241" t="s">
        <v>479</v>
      </c>
      <c r="AK67" s="269"/>
      <c r="AL67" s="269"/>
      <c r="AM67" s="272" t="s">
        <v>631</v>
      </c>
      <c r="AN67" s="269" t="s">
        <v>1154</v>
      </c>
      <c r="AO67" s="269" t="s">
        <v>1155</v>
      </c>
      <c r="AP67" s="273" t="s">
        <v>1156</v>
      </c>
      <c r="AQ67" s="269">
        <v>22874306</v>
      </c>
      <c r="AR67" s="269" t="s">
        <v>90</v>
      </c>
      <c r="AS67" s="269" t="s">
        <v>481</v>
      </c>
      <c r="AT67" s="232" t="e">
        <v>#N/A</v>
      </c>
      <c r="AU67" s="218"/>
    </row>
    <row r="68" spans="1:47" ht="22.5" customHeight="1" x14ac:dyDescent="0.25">
      <c r="A68" s="221"/>
      <c r="B68" s="221">
        <v>64</v>
      </c>
      <c r="C68" s="242" t="s">
        <v>261</v>
      </c>
      <c r="D68" s="251" t="s">
        <v>959</v>
      </c>
      <c r="E68" s="253">
        <v>12</v>
      </c>
      <c r="F68" s="252" t="s">
        <v>2016</v>
      </c>
      <c r="G68" s="242" t="s">
        <v>90</v>
      </c>
      <c r="H68" s="243">
        <v>53</v>
      </c>
      <c r="I68" s="243">
        <v>43</v>
      </c>
      <c r="J68" s="243">
        <v>45</v>
      </c>
      <c r="K68" s="243">
        <v>42</v>
      </c>
      <c r="L68" s="243">
        <v>40</v>
      </c>
      <c r="M68" s="243">
        <v>49</v>
      </c>
      <c r="N68" s="243">
        <v>272</v>
      </c>
      <c r="O68" s="229">
        <v>5</v>
      </c>
      <c r="P68" s="231"/>
      <c r="Q68" s="231"/>
      <c r="R68" s="220">
        <v>0</v>
      </c>
      <c r="S68" s="231"/>
      <c r="T68" s="231"/>
      <c r="U68" s="219">
        <v>0</v>
      </c>
      <c r="V68" s="231"/>
      <c r="W68" s="231"/>
      <c r="X68" s="265">
        <v>0</v>
      </c>
      <c r="Y68" s="228"/>
      <c r="Z68" s="244"/>
      <c r="AA68" s="233" t="s">
        <v>1906</v>
      </c>
      <c r="AB68" s="229" t="s">
        <v>1906</v>
      </c>
      <c r="AC68" s="236" t="s">
        <v>1907</v>
      </c>
      <c r="AD68" s="237" t="s">
        <v>1907</v>
      </c>
      <c r="AE68" s="238" t="s">
        <v>1907</v>
      </c>
      <c r="AF68" s="244"/>
      <c r="AG68" s="224" t="s">
        <v>1908</v>
      </c>
      <c r="AH68" s="244"/>
      <c r="AI68" s="269" t="s">
        <v>262</v>
      </c>
      <c r="AJ68" s="241" t="s">
        <v>261</v>
      </c>
      <c r="AK68" s="269"/>
      <c r="AL68" s="269"/>
      <c r="AM68" s="272" t="s">
        <v>263</v>
      </c>
      <c r="AN68" s="269" t="s">
        <v>1157</v>
      </c>
      <c r="AO68" s="269" t="s">
        <v>1158</v>
      </c>
      <c r="AP68" s="273" t="s">
        <v>1159</v>
      </c>
      <c r="AQ68" s="269">
        <v>22592792</v>
      </c>
      <c r="AR68" s="269" t="s">
        <v>90</v>
      </c>
      <c r="AS68" s="269" t="s">
        <v>264</v>
      </c>
      <c r="AT68" s="254" t="e">
        <v>#N/A</v>
      </c>
      <c r="AU68" s="255"/>
    </row>
    <row r="69" spans="1:47" ht="22.5" customHeight="1" x14ac:dyDescent="0.25">
      <c r="A69" s="221"/>
      <c r="B69" s="221">
        <v>65</v>
      </c>
      <c r="C69" s="242" t="s">
        <v>2061</v>
      </c>
      <c r="D69" s="251" t="s">
        <v>959</v>
      </c>
      <c r="E69" s="253">
        <v>2</v>
      </c>
      <c r="F69" s="252" t="s">
        <v>2033</v>
      </c>
      <c r="G69" s="242" t="s">
        <v>62</v>
      </c>
      <c r="H69" s="243">
        <v>2</v>
      </c>
      <c r="I69" s="243">
        <v>3</v>
      </c>
      <c r="J69" s="243">
        <v>3</v>
      </c>
      <c r="K69" s="243">
        <v>2</v>
      </c>
      <c r="L69" s="243">
        <v>2</v>
      </c>
      <c r="M69" s="243">
        <v>2</v>
      </c>
      <c r="N69" s="243">
        <v>14</v>
      </c>
      <c r="O69" s="229">
        <v>2</v>
      </c>
      <c r="P69" s="231"/>
      <c r="Q69" s="231"/>
      <c r="R69" s="220">
        <v>0</v>
      </c>
      <c r="S69" s="231"/>
      <c r="T69" s="231"/>
      <c r="U69" s="219">
        <v>0</v>
      </c>
      <c r="V69" s="231"/>
      <c r="W69" s="231"/>
      <c r="X69" s="265">
        <v>0</v>
      </c>
      <c r="Y69" s="228"/>
      <c r="Z69" s="244"/>
      <c r="AA69" s="233" t="s">
        <v>1906</v>
      </c>
      <c r="AB69" s="229" t="s">
        <v>1906</v>
      </c>
      <c r="AC69" s="236" t="s">
        <v>1907</v>
      </c>
      <c r="AD69" s="237" t="s">
        <v>1907</v>
      </c>
      <c r="AE69" s="238" t="s">
        <v>1907</v>
      </c>
      <c r="AF69" s="244"/>
      <c r="AG69" s="224" t="s">
        <v>1908</v>
      </c>
      <c r="AH69" s="244"/>
      <c r="AI69" s="269" t="s">
        <v>1160</v>
      </c>
      <c r="AJ69" s="271" t="s">
        <v>2061</v>
      </c>
      <c r="AK69" s="269" t="s">
        <v>2062</v>
      </c>
      <c r="AL69" s="269" t="s">
        <v>2020</v>
      </c>
      <c r="AM69" s="272" t="s">
        <v>1827</v>
      </c>
      <c r="AN69" s="269" t="s">
        <v>1161</v>
      </c>
      <c r="AO69" s="269" t="s">
        <v>1162</v>
      </c>
      <c r="AP69" s="273" t="s">
        <v>1163</v>
      </c>
      <c r="AQ69" s="269">
        <v>25633390</v>
      </c>
      <c r="AR69" s="269" t="s">
        <v>62</v>
      </c>
      <c r="AS69" s="269" t="s">
        <v>603</v>
      </c>
      <c r="AT69" s="254" t="e">
        <v>#N/A</v>
      </c>
      <c r="AU69" s="255"/>
    </row>
    <row r="70" spans="1:47" ht="22.5" customHeight="1" x14ac:dyDescent="0.25">
      <c r="A70" s="221"/>
      <c r="B70" s="221">
        <v>66</v>
      </c>
      <c r="C70" s="242" t="s">
        <v>1164</v>
      </c>
      <c r="D70" s="251" t="s">
        <v>959</v>
      </c>
      <c r="E70" s="253">
        <v>6</v>
      </c>
      <c r="F70" s="252" t="s">
        <v>2021</v>
      </c>
      <c r="G70" s="242" t="s">
        <v>90</v>
      </c>
      <c r="H70" s="243">
        <v>10</v>
      </c>
      <c r="I70" s="243">
        <v>9</v>
      </c>
      <c r="J70" s="243">
        <v>18</v>
      </c>
      <c r="K70" s="243">
        <v>15</v>
      </c>
      <c r="L70" s="243">
        <v>19</v>
      </c>
      <c r="M70" s="243">
        <v>14</v>
      </c>
      <c r="N70" s="243">
        <v>85</v>
      </c>
      <c r="O70" s="229">
        <v>3</v>
      </c>
      <c r="P70" s="231"/>
      <c r="Q70" s="231"/>
      <c r="R70" s="220">
        <v>0</v>
      </c>
      <c r="S70" s="231"/>
      <c r="T70" s="231"/>
      <c r="U70" s="219">
        <v>0</v>
      </c>
      <c r="V70" s="231"/>
      <c r="W70" s="231"/>
      <c r="X70" s="265">
        <v>0</v>
      </c>
      <c r="Y70" s="228"/>
      <c r="Z70" s="244"/>
      <c r="AA70" s="233" t="s">
        <v>1906</v>
      </c>
      <c r="AB70" s="229" t="s">
        <v>1906</v>
      </c>
      <c r="AC70" s="236" t="s">
        <v>1907</v>
      </c>
      <c r="AD70" s="237" t="s">
        <v>1907</v>
      </c>
      <c r="AE70" s="238" t="s">
        <v>1907</v>
      </c>
      <c r="AF70" s="244"/>
      <c r="AG70" s="224" t="s">
        <v>1908</v>
      </c>
      <c r="AH70" s="244"/>
      <c r="AI70" s="269" t="s">
        <v>910</v>
      </c>
      <c r="AJ70" s="241" t="s">
        <v>1164</v>
      </c>
      <c r="AK70" s="269" t="s">
        <v>2063</v>
      </c>
      <c r="AL70" s="269" t="s">
        <v>2020</v>
      </c>
      <c r="AM70" s="272" t="s">
        <v>920</v>
      </c>
      <c r="AN70" s="269" t="s">
        <v>1828</v>
      </c>
      <c r="AO70" s="269" t="s">
        <v>1165</v>
      </c>
      <c r="AP70" s="273" t="s">
        <v>1166</v>
      </c>
      <c r="AQ70" s="269">
        <v>22852929</v>
      </c>
      <c r="AR70" s="269" t="s">
        <v>90</v>
      </c>
      <c r="AS70" s="269" t="s">
        <v>709</v>
      </c>
      <c r="AT70" s="254" t="e">
        <v>#N/A</v>
      </c>
      <c r="AU70" s="255"/>
    </row>
    <row r="71" spans="1:47" ht="22.5" customHeight="1" x14ac:dyDescent="0.25">
      <c r="A71" s="221"/>
      <c r="B71" s="221">
        <v>67</v>
      </c>
      <c r="C71" s="242" t="s">
        <v>710</v>
      </c>
      <c r="D71" s="234" t="s">
        <v>959</v>
      </c>
      <c r="E71" s="243">
        <v>6</v>
      </c>
      <c r="F71" s="242" t="s">
        <v>2021</v>
      </c>
      <c r="G71" s="242" t="s">
        <v>90</v>
      </c>
      <c r="H71" s="243">
        <v>18</v>
      </c>
      <c r="I71" s="243">
        <v>24</v>
      </c>
      <c r="J71" s="243">
        <v>11</v>
      </c>
      <c r="K71" s="243">
        <v>16</v>
      </c>
      <c r="L71" s="243">
        <v>11</v>
      </c>
      <c r="M71" s="243">
        <v>15</v>
      </c>
      <c r="N71" s="243">
        <v>95</v>
      </c>
      <c r="O71" s="229">
        <v>3</v>
      </c>
      <c r="P71" s="231"/>
      <c r="Q71" s="231"/>
      <c r="R71" s="220">
        <v>0</v>
      </c>
      <c r="S71" s="231"/>
      <c r="T71" s="231"/>
      <c r="U71" s="219">
        <v>0</v>
      </c>
      <c r="V71" s="231"/>
      <c r="W71" s="231"/>
      <c r="X71" s="265">
        <v>0</v>
      </c>
      <c r="Y71" s="228"/>
      <c r="Z71" s="244"/>
      <c r="AA71" s="233" t="s">
        <v>1906</v>
      </c>
      <c r="AB71" s="229" t="s">
        <v>1906</v>
      </c>
      <c r="AC71" s="236" t="s">
        <v>1907</v>
      </c>
      <c r="AD71" s="237" t="s">
        <v>1907</v>
      </c>
      <c r="AE71" s="238" t="s">
        <v>1907</v>
      </c>
      <c r="AF71" s="244"/>
      <c r="AG71" s="224" t="s">
        <v>1908</v>
      </c>
      <c r="AH71" s="244"/>
      <c r="AI71" s="269" t="s">
        <v>711</v>
      </c>
      <c r="AJ71" s="241" t="s">
        <v>710</v>
      </c>
      <c r="AK71" s="269"/>
      <c r="AL71" s="269"/>
      <c r="AM71" s="272" t="s">
        <v>708</v>
      </c>
      <c r="AN71" s="269" t="s">
        <v>966</v>
      </c>
      <c r="AO71" s="269" t="s">
        <v>1167</v>
      </c>
      <c r="AP71" s="273" t="s">
        <v>2064</v>
      </c>
      <c r="AQ71" s="269">
        <v>22874217</v>
      </c>
      <c r="AR71" s="269" t="s">
        <v>90</v>
      </c>
      <c r="AS71" s="269" t="s">
        <v>713</v>
      </c>
      <c r="AT71" s="232" t="e">
        <v>#N/A</v>
      </c>
      <c r="AU71" s="218"/>
    </row>
    <row r="72" spans="1:47" ht="22.5" customHeight="1" x14ac:dyDescent="0.25">
      <c r="A72" s="221"/>
      <c r="B72" s="221">
        <v>68</v>
      </c>
      <c r="C72" s="242" t="s">
        <v>604</v>
      </c>
      <c r="D72" s="251" t="s">
        <v>959</v>
      </c>
      <c r="E72" s="253">
        <v>2</v>
      </c>
      <c r="F72" s="252" t="s">
        <v>2033</v>
      </c>
      <c r="G72" s="242" t="s">
        <v>62</v>
      </c>
      <c r="H72" s="243">
        <v>4</v>
      </c>
      <c r="I72" s="243">
        <v>8</v>
      </c>
      <c r="J72" s="243">
        <v>9</v>
      </c>
      <c r="K72" s="243">
        <v>5</v>
      </c>
      <c r="L72" s="243">
        <v>4</v>
      </c>
      <c r="M72" s="243">
        <v>6</v>
      </c>
      <c r="N72" s="243">
        <v>36</v>
      </c>
      <c r="O72" s="229">
        <v>3</v>
      </c>
      <c r="P72" s="231"/>
      <c r="Q72" s="231"/>
      <c r="R72" s="220">
        <v>0</v>
      </c>
      <c r="S72" s="231"/>
      <c r="T72" s="231"/>
      <c r="U72" s="219">
        <v>0</v>
      </c>
      <c r="V72" s="231"/>
      <c r="W72" s="231"/>
      <c r="X72" s="265">
        <v>0</v>
      </c>
      <c r="Y72" s="228"/>
      <c r="Z72" s="244"/>
      <c r="AA72" s="233" t="s">
        <v>1906</v>
      </c>
      <c r="AB72" s="229" t="s">
        <v>1906</v>
      </c>
      <c r="AC72" s="236" t="s">
        <v>1907</v>
      </c>
      <c r="AD72" s="237" t="s">
        <v>1907</v>
      </c>
      <c r="AE72" s="238" t="s">
        <v>1907</v>
      </c>
      <c r="AF72" s="244"/>
      <c r="AG72" s="224" t="s">
        <v>1908</v>
      </c>
      <c r="AH72" s="244"/>
      <c r="AI72" s="269" t="s">
        <v>605</v>
      </c>
      <c r="AJ72" s="241" t="s">
        <v>604</v>
      </c>
      <c r="AK72" s="269"/>
      <c r="AL72" s="269" t="s">
        <v>2020</v>
      </c>
      <c r="AM72" s="272" t="s">
        <v>1266</v>
      </c>
      <c r="AN72" s="269" t="s">
        <v>606</v>
      </c>
      <c r="AO72" s="269" t="s">
        <v>1168</v>
      </c>
      <c r="AP72" s="273" t="s">
        <v>1169</v>
      </c>
      <c r="AQ72" s="269">
        <v>25952305</v>
      </c>
      <c r="AR72" s="269" t="s">
        <v>62</v>
      </c>
      <c r="AS72" s="269" t="s">
        <v>607</v>
      </c>
      <c r="AT72" s="254" t="e">
        <v>#N/A</v>
      </c>
      <c r="AU72" s="255"/>
    </row>
    <row r="73" spans="1:47" ht="22.5" customHeight="1" x14ac:dyDescent="0.25">
      <c r="A73" s="221"/>
      <c r="B73" s="221">
        <v>69</v>
      </c>
      <c r="C73" s="242" t="s">
        <v>510</v>
      </c>
      <c r="D73" s="251" t="s">
        <v>959</v>
      </c>
      <c r="E73" s="253">
        <v>12</v>
      </c>
      <c r="F73" s="252" t="s">
        <v>2029</v>
      </c>
      <c r="G73" s="242" t="s">
        <v>270</v>
      </c>
      <c r="H73" s="243">
        <v>33</v>
      </c>
      <c r="I73" s="243">
        <v>31</v>
      </c>
      <c r="J73" s="243">
        <v>37</v>
      </c>
      <c r="K73" s="243">
        <v>26</v>
      </c>
      <c r="L73" s="243">
        <v>28</v>
      </c>
      <c r="M73" s="243">
        <v>31</v>
      </c>
      <c r="N73" s="243">
        <v>186</v>
      </c>
      <c r="O73" s="229">
        <v>5</v>
      </c>
      <c r="P73" s="231"/>
      <c r="Q73" s="231"/>
      <c r="R73" s="220">
        <v>0</v>
      </c>
      <c r="S73" s="231"/>
      <c r="T73" s="231"/>
      <c r="U73" s="219">
        <v>0</v>
      </c>
      <c r="V73" s="231"/>
      <c r="W73" s="231"/>
      <c r="X73" s="265">
        <v>0</v>
      </c>
      <c r="Y73" s="228"/>
      <c r="Z73" s="244"/>
      <c r="AA73" s="233" t="s">
        <v>1906</v>
      </c>
      <c r="AB73" s="229" t="s">
        <v>1906</v>
      </c>
      <c r="AC73" s="236" t="s">
        <v>1907</v>
      </c>
      <c r="AD73" s="237" t="s">
        <v>1907</v>
      </c>
      <c r="AE73" s="238" t="s">
        <v>1907</v>
      </c>
      <c r="AF73" s="244"/>
      <c r="AG73" s="224" t="s">
        <v>1908</v>
      </c>
      <c r="AH73" s="244"/>
      <c r="AI73" s="269" t="s">
        <v>1170</v>
      </c>
      <c r="AJ73" s="241" t="s">
        <v>510</v>
      </c>
      <c r="AK73" s="269"/>
      <c r="AL73" s="269"/>
      <c r="AM73" s="272" t="s">
        <v>511</v>
      </c>
      <c r="AN73" s="269" t="s">
        <v>512</v>
      </c>
      <c r="AO73" s="269" t="s">
        <v>1171</v>
      </c>
      <c r="AP73" s="273" t="s">
        <v>1172</v>
      </c>
      <c r="AQ73" s="269">
        <v>23819702</v>
      </c>
      <c r="AR73" s="269" t="s">
        <v>270</v>
      </c>
      <c r="AS73" s="269" t="s">
        <v>513</v>
      </c>
      <c r="AT73" s="254" t="e">
        <v>#N/A</v>
      </c>
      <c r="AU73" s="255"/>
    </row>
    <row r="74" spans="1:47" ht="22.5" customHeight="1" x14ac:dyDescent="0.25">
      <c r="A74" s="221"/>
      <c r="B74" s="221">
        <v>70</v>
      </c>
      <c r="C74" s="242" t="s">
        <v>514</v>
      </c>
      <c r="D74" s="234" t="s">
        <v>959</v>
      </c>
      <c r="E74" s="243">
        <v>10</v>
      </c>
      <c r="F74" s="242" t="s">
        <v>2029</v>
      </c>
      <c r="G74" s="242" t="s">
        <v>270</v>
      </c>
      <c r="H74" s="243">
        <v>19</v>
      </c>
      <c r="I74" s="243">
        <v>22</v>
      </c>
      <c r="J74" s="243">
        <v>31</v>
      </c>
      <c r="K74" s="243">
        <v>28</v>
      </c>
      <c r="L74" s="243">
        <v>39</v>
      </c>
      <c r="M74" s="243">
        <v>30</v>
      </c>
      <c r="N74" s="243">
        <v>169</v>
      </c>
      <c r="O74" s="229">
        <v>5</v>
      </c>
      <c r="P74" s="231"/>
      <c r="Q74" s="231"/>
      <c r="R74" s="220">
        <v>0</v>
      </c>
      <c r="S74" s="231"/>
      <c r="T74" s="231"/>
      <c r="U74" s="219">
        <v>0</v>
      </c>
      <c r="V74" s="231"/>
      <c r="W74" s="231"/>
      <c r="X74" s="265">
        <v>0</v>
      </c>
      <c r="Y74" s="228"/>
      <c r="Z74" s="244"/>
      <c r="AA74" s="233" t="s">
        <v>1906</v>
      </c>
      <c r="AB74" s="229" t="s">
        <v>1906</v>
      </c>
      <c r="AC74" s="236" t="s">
        <v>1907</v>
      </c>
      <c r="AD74" s="237" t="s">
        <v>1907</v>
      </c>
      <c r="AE74" s="238" t="s">
        <v>1907</v>
      </c>
      <c r="AF74" s="244"/>
      <c r="AG74" s="224" t="s">
        <v>1908</v>
      </c>
      <c r="AH74" s="244"/>
      <c r="AI74" s="269" t="s">
        <v>1173</v>
      </c>
      <c r="AJ74" s="271" t="s">
        <v>514</v>
      </c>
      <c r="AK74" s="269"/>
      <c r="AL74" s="269" t="s">
        <v>2020</v>
      </c>
      <c r="AM74" s="272" t="s">
        <v>1174</v>
      </c>
      <c r="AN74" s="269" t="s">
        <v>1175</v>
      </c>
      <c r="AO74" s="269" t="s">
        <v>1171</v>
      </c>
      <c r="AP74" s="273" t="s">
        <v>1176</v>
      </c>
      <c r="AQ74" s="269">
        <v>23819704</v>
      </c>
      <c r="AR74" s="269" t="s">
        <v>270</v>
      </c>
      <c r="AS74" s="269" t="s">
        <v>515</v>
      </c>
      <c r="AT74" s="232" t="e">
        <v>#N/A</v>
      </c>
      <c r="AU74" s="218"/>
    </row>
    <row r="75" spans="1:47" ht="22.5" customHeight="1" x14ac:dyDescent="0.25">
      <c r="A75" s="221"/>
      <c r="B75" s="221">
        <v>71</v>
      </c>
      <c r="C75" s="242" t="s">
        <v>2065</v>
      </c>
      <c r="D75" s="251" t="s">
        <v>959</v>
      </c>
      <c r="E75" s="253">
        <v>3</v>
      </c>
      <c r="F75" s="252" t="s">
        <v>2033</v>
      </c>
      <c r="G75" s="242" t="s">
        <v>62</v>
      </c>
      <c r="H75" s="243">
        <v>18</v>
      </c>
      <c r="I75" s="243">
        <v>9</v>
      </c>
      <c r="J75" s="243">
        <v>8</v>
      </c>
      <c r="K75" s="243">
        <v>10</v>
      </c>
      <c r="L75" s="243">
        <v>4</v>
      </c>
      <c r="M75" s="243">
        <v>8</v>
      </c>
      <c r="N75" s="243">
        <v>57</v>
      </c>
      <c r="O75" s="229">
        <v>3</v>
      </c>
      <c r="P75" s="231"/>
      <c r="Q75" s="231"/>
      <c r="R75" s="220">
        <v>0</v>
      </c>
      <c r="S75" s="231"/>
      <c r="T75" s="231"/>
      <c r="U75" s="219">
        <v>0</v>
      </c>
      <c r="V75" s="231"/>
      <c r="W75" s="231"/>
      <c r="X75" s="265">
        <v>0</v>
      </c>
      <c r="Y75" s="228"/>
      <c r="Z75" s="244"/>
      <c r="AA75" s="233" t="s">
        <v>1906</v>
      </c>
      <c r="AB75" s="229" t="s">
        <v>1906</v>
      </c>
      <c r="AC75" s="236" t="s">
        <v>1907</v>
      </c>
      <c r="AD75" s="237" t="s">
        <v>1907</v>
      </c>
      <c r="AE75" s="238" t="s">
        <v>1907</v>
      </c>
      <c r="AF75" s="244"/>
      <c r="AG75" s="224" t="s">
        <v>1908</v>
      </c>
      <c r="AH75" s="244"/>
      <c r="AI75" s="269" t="s">
        <v>1829</v>
      </c>
      <c r="AJ75" s="271" t="s">
        <v>2065</v>
      </c>
      <c r="AK75" s="269" t="s">
        <v>2066</v>
      </c>
      <c r="AL75" s="269"/>
      <c r="AM75" s="272" t="s">
        <v>1359</v>
      </c>
      <c r="AN75" s="269" t="s">
        <v>609</v>
      </c>
      <c r="AO75" s="269" t="s">
        <v>1177</v>
      </c>
      <c r="AP75" s="273" t="s">
        <v>1178</v>
      </c>
      <c r="AQ75" s="269">
        <v>25814308</v>
      </c>
      <c r="AR75" s="269" t="s">
        <v>62</v>
      </c>
      <c r="AS75" s="269" t="s">
        <v>610</v>
      </c>
      <c r="AT75" s="254" t="e">
        <v>#N/A</v>
      </c>
      <c r="AU75" s="255"/>
    </row>
    <row r="76" spans="1:47" ht="22.5" customHeight="1" x14ac:dyDescent="0.25">
      <c r="A76" s="221"/>
      <c r="B76" s="221">
        <v>72</v>
      </c>
      <c r="C76" s="242" t="s">
        <v>2067</v>
      </c>
      <c r="D76" s="251" t="s">
        <v>959</v>
      </c>
      <c r="E76" s="253">
        <v>2</v>
      </c>
      <c r="F76" s="252" t="s">
        <v>2033</v>
      </c>
      <c r="G76" s="242" t="s">
        <v>62</v>
      </c>
      <c r="H76" s="243">
        <v>4</v>
      </c>
      <c r="I76" s="243">
        <v>0</v>
      </c>
      <c r="J76" s="243">
        <v>5</v>
      </c>
      <c r="K76" s="243">
        <v>6</v>
      </c>
      <c r="L76" s="243">
        <v>1</v>
      </c>
      <c r="M76" s="243">
        <v>3</v>
      </c>
      <c r="N76" s="243">
        <v>19</v>
      </c>
      <c r="O76" s="229">
        <v>1</v>
      </c>
      <c r="P76" s="231"/>
      <c r="Q76" s="231"/>
      <c r="R76" s="220">
        <v>0</v>
      </c>
      <c r="S76" s="231"/>
      <c r="T76" s="231"/>
      <c r="U76" s="219">
        <v>0</v>
      </c>
      <c r="V76" s="231"/>
      <c r="W76" s="231"/>
      <c r="X76" s="265">
        <v>0</v>
      </c>
      <c r="Y76" s="228"/>
      <c r="Z76" s="244"/>
      <c r="AA76" s="233" t="s">
        <v>1906</v>
      </c>
      <c r="AB76" s="229" t="s">
        <v>1906</v>
      </c>
      <c r="AC76" s="236" t="s">
        <v>1907</v>
      </c>
      <c r="AD76" s="237" t="s">
        <v>1907</v>
      </c>
      <c r="AE76" s="238" t="s">
        <v>1907</v>
      </c>
      <c r="AF76" s="244"/>
      <c r="AG76" s="224" t="s">
        <v>1908</v>
      </c>
      <c r="AH76" s="244"/>
      <c r="AI76" s="269" t="s">
        <v>1830</v>
      </c>
      <c r="AJ76" s="271" t="s">
        <v>2067</v>
      </c>
      <c r="AK76" s="269" t="s">
        <v>2068</v>
      </c>
      <c r="AL76" s="269" t="s">
        <v>2054</v>
      </c>
      <c r="AM76" s="272" t="s">
        <v>611</v>
      </c>
      <c r="AN76" s="269"/>
      <c r="AO76" s="269" t="s">
        <v>1179</v>
      </c>
      <c r="AP76" s="273" t="s">
        <v>1180</v>
      </c>
      <c r="AQ76" s="269">
        <v>25542615</v>
      </c>
      <c r="AR76" s="269" t="s">
        <v>62</v>
      </c>
      <c r="AS76" s="269" t="s">
        <v>612</v>
      </c>
      <c r="AT76" s="254" t="e">
        <v>#N/A</v>
      </c>
      <c r="AU76" s="255"/>
    </row>
    <row r="77" spans="1:47" ht="22.5" customHeight="1" x14ac:dyDescent="0.25">
      <c r="A77" s="221"/>
      <c r="B77" s="221">
        <v>73</v>
      </c>
      <c r="C77" s="242" t="s">
        <v>350</v>
      </c>
      <c r="D77" s="234" t="s">
        <v>959</v>
      </c>
      <c r="E77" s="243">
        <v>16</v>
      </c>
      <c r="F77" s="242" t="s">
        <v>2018</v>
      </c>
      <c r="G77" s="242" t="s">
        <v>75</v>
      </c>
      <c r="H77" s="243">
        <v>72</v>
      </c>
      <c r="I77" s="243">
        <v>84</v>
      </c>
      <c r="J77" s="243">
        <v>65</v>
      </c>
      <c r="K77" s="243">
        <v>63</v>
      </c>
      <c r="L77" s="243">
        <v>49</v>
      </c>
      <c r="M77" s="243">
        <v>61</v>
      </c>
      <c r="N77" s="243">
        <v>394</v>
      </c>
      <c r="O77" s="229">
        <v>5</v>
      </c>
      <c r="P77" s="231"/>
      <c r="Q77" s="231"/>
      <c r="R77" s="220">
        <v>0</v>
      </c>
      <c r="S77" s="231"/>
      <c r="T77" s="231"/>
      <c r="U77" s="219">
        <v>0</v>
      </c>
      <c r="V77" s="231"/>
      <c r="W77" s="231"/>
      <c r="X77" s="265">
        <v>0</v>
      </c>
      <c r="Y77" s="228"/>
      <c r="Z77" s="244"/>
      <c r="AA77" s="233" t="s">
        <v>1906</v>
      </c>
      <c r="AB77" s="229" t="s">
        <v>1906</v>
      </c>
      <c r="AC77" s="236" t="s">
        <v>1907</v>
      </c>
      <c r="AD77" s="237" t="s">
        <v>1907</v>
      </c>
      <c r="AE77" s="238" t="s">
        <v>1907</v>
      </c>
      <c r="AF77" s="244"/>
      <c r="AG77" s="224" t="s">
        <v>1908</v>
      </c>
      <c r="AH77" s="244"/>
      <c r="AI77" s="269" t="s">
        <v>351</v>
      </c>
      <c r="AJ77" s="241" t="s">
        <v>350</v>
      </c>
      <c r="AK77" s="269"/>
      <c r="AL77" s="269" t="s">
        <v>2020</v>
      </c>
      <c r="AM77" s="272" t="s">
        <v>893</v>
      </c>
      <c r="AN77" s="269" t="s">
        <v>1182</v>
      </c>
      <c r="AO77" s="269" t="s">
        <v>352</v>
      </c>
      <c r="AP77" s="273" t="s">
        <v>1183</v>
      </c>
      <c r="AQ77" s="269">
        <v>24815325</v>
      </c>
      <c r="AR77" s="269" t="s">
        <v>75</v>
      </c>
      <c r="AS77" s="269" t="s">
        <v>353</v>
      </c>
      <c r="AT77" s="232" t="e">
        <v>#N/A</v>
      </c>
      <c r="AU77" s="218"/>
    </row>
    <row r="78" spans="1:47" ht="22.5" customHeight="1" x14ac:dyDescent="0.25">
      <c r="A78" s="221"/>
      <c r="B78" s="221">
        <v>74</v>
      </c>
      <c r="C78" s="242" t="s">
        <v>714</v>
      </c>
      <c r="D78" s="251" t="s">
        <v>959</v>
      </c>
      <c r="E78" s="253">
        <v>12</v>
      </c>
      <c r="F78" s="252" t="s">
        <v>2021</v>
      </c>
      <c r="G78" s="242" t="s">
        <v>90</v>
      </c>
      <c r="H78" s="243">
        <v>36</v>
      </c>
      <c r="I78" s="243">
        <v>43</v>
      </c>
      <c r="J78" s="243">
        <v>47</v>
      </c>
      <c r="K78" s="243">
        <v>37</v>
      </c>
      <c r="L78" s="243">
        <v>47</v>
      </c>
      <c r="M78" s="243">
        <v>31</v>
      </c>
      <c r="N78" s="243">
        <v>241</v>
      </c>
      <c r="O78" s="229">
        <v>5</v>
      </c>
      <c r="P78" s="231"/>
      <c r="Q78" s="231"/>
      <c r="R78" s="220">
        <v>0</v>
      </c>
      <c r="S78" s="231"/>
      <c r="T78" s="231"/>
      <c r="U78" s="219">
        <v>0</v>
      </c>
      <c r="V78" s="231"/>
      <c r="W78" s="231"/>
      <c r="X78" s="265">
        <v>0</v>
      </c>
      <c r="Y78" s="228"/>
      <c r="Z78" s="244"/>
      <c r="AA78" s="233" t="s">
        <v>1906</v>
      </c>
      <c r="AB78" s="229" t="s">
        <v>1906</v>
      </c>
      <c r="AC78" s="236" t="s">
        <v>1907</v>
      </c>
      <c r="AD78" s="237" t="s">
        <v>1907</v>
      </c>
      <c r="AE78" s="238" t="s">
        <v>1907</v>
      </c>
      <c r="AF78" s="244"/>
      <c r="AG78" s="224" t="s">
        <v>1908</v>
      </c>
      <c r="AH78" s="244"/>
      <c r="AI78" s="269" t="s">
        <v>1184</v>
      </c>
      <c r="AJ78" s="241" t="s">
        <v>714</v>
      </c>
      <c r="AK78" s="269"/>
      <c r="AL78" s="269"/>
      <c r="AM78" s="272" t="s">
        <v>761</v>
      </c>
      <c r="AN78" s="269" t="s">
        <v>1185</v>
      </c>
      <c r="AO78" s="269" t="s">
        <v>1186</v>
      </c>
      <c r="AP78" s="273" t="s">
        <v>1187</v>
      </c>
      <c r="AQ78" s="269">
        <v>22489078</v>
      </c>
      <c r="AR78" s="269" t="s">
        <v>90</v>
      </c>
      <c r="AS78" s="269" t="s">
        <v>716</v>
      </c>
      <c r="AT78" s="254" t="e">
        <v>#N/A</v>
      </c>
      <c r="AU78" s="255"/>
    </row>
    <row r="79" spans="1:47" ht="22.5" customHeight="1" x14ac:dyDescent="0.25">
      <c r="A79" s="221"/>
      <c r="B79" s="221">
        <v>75</v>
      </c>
      <c r="C79" s="242" t="s">
        <v>415</v>
      </c>
      <c r="D79" s="251" t="s">
        <v>959</v>
      </c>
      <c r="E79" s="253">
        <v>10</v>
      </c>
      <c r="F79" s="252" t="s">
        <v>2021</v>
      </c>
      <c r="G79" s="242" t="s">
        <v>90</v>
      </c>
      <c r="H79" s="243">
        <v>47</v>
      </c>
      <c r="I79" s="243">
        <v>46</v>
      </c>
      <c r="J79" s="243">
        <v>39</v>
      </c>
      <c r="K79" s="243">
        <v>37</v>
      </c>
      <c r="L79" s="243">
        <v>28</v>
      </c>
      <c r="M79" s="243">
        <v>39</v>
      </c>
      <c r="N79" s="243">
        <v>236</v>
      </c>
      <c r="O79" s="229">
        <v>5</v>
      </c>
      <c r="P79" s="231"/>
      <c r="Q79" s="231"/>
      <c r="R79" s="220">
        <v>0</v>
      </c>
      <c r="S79" s="231"/>
      <c r="T79" s="231"/>
      <c r="U79" s="219">
        <v>0</v>
      </c>
      <c r="V79" s="231"/>
      <c r="W79" s="231"/>
      <c r="X79" s="265">
        <v>0</v>
      </c>
      <c r="Y79" s="228"/>
      <c r="Z79" s="244"/>
      <c r="AA79" s="233" t="s">
        <v>1906</v>
      </c>
      <c r="AB79" s="229" t="s">
        <v>1906</v>
      </c>
      <c r="AC79" s="236" t="s">
        <v>1907</v>
      </c>
      <c r="AD79" s="237" t="s">
        <v>1907</v>
      </c>
      <c r="AE79" s="238" t="s">
        <v>1907</v>
      </c>
      <c r="AF79" s="244"/>
      <c r="AG79" s="224" t="s">
        <v>1908</v>
      </c>
      <c r="AH79" s="244"/>
      <c r="AI79" s="269" t="s">
        <v>416</v>
      </c>
      <c r="AJ79" s="271" t="s">
        <v>415</v>
      </c>
      <c r="AK79" s="269"/>
      <c r="AL79" s="269" t="s">
        <v>2020</v>
      </c>
      <c r="AM79" s="272" t="s">
        <v>1831</v>
      </c>
      <c r="AN79" s="269" t="s">
        <v>1188</v>
      </c>
      <c r="AO79" s="269" t="s">
        <v>1186</v>
      </c>
      <c r="AP79" s="273" t="s">
        <v>1189</v>
      </c>
      <c r="AQ79" s="269">
        <v>22487677</v>
      </c>
      <c r="AR79" s="269" t="s">
        <v>90</v>
      </c>
      <c r="AS79" s="269" t="s">
        <v>417</v>
      </c>
      <c r="AT79" s="254" t="e">
        <v>#N/A</v>
      </c>
      <c r="AU79" s="255"/>
    </row>
    <row r="80" spans="1:47" ht="22.5" customHeight="1" x14ac:dyDescent="0.25">
      <c r="A80" s="221"/>
      <c r="B80" s="221">
        <v>76</v>
      </c>
      <c r="C80" s="242" t="s">
        <v>2069</v>
      </c>
      <c r="D80" s="234" t="s">
        <v>959</v>
      </c>
      <c r="E80" s="243">
        <v>13</v>
      </c>
      <c r="F80" s="242" t="s">
        <v>2033</v>
      </c>
      <c r="G80" s="242" t="s">
        <v>62</v>
      </c>
      <c r="H80" s="243">
        <v>74</v>
      </c>
      <c r="I80" s="243">
        <v>70</v>
      </c>
      <c r="J80" s="243">
        <v>47</v>
      </c>
      <c r="K80" s="243">
        <v>64</v>
      </c>
      <c r="L80" s="243">
        <v>49</v>
      </c>
      <c r="M80" s="243">
        <v>50</v>
      </c>
      <c r="N80" s="243">
        <v>354</v>
      </c>
      <c r="O80" s="229">
        <v>5</v>
      </c>
      <c r="P80" s="231"/>
      <c r="Q80" s="231"/>
      <c r="R80" s="220">
        <v>0</v>
      </c>
      <c r="S80" s="231"/>
      <c r="T80" s="231"/>
      <c r="U80" s="219">
        <v>0</v>
      </c>
      <c r="V80" s="231"/>
      <c r="W80" s="231"/>
      <c r="X80" s="265">
        <v>0</v>
      </c>
      <c r="Y80" s="228"/>
      <c r="Z80" s="244"/>
      <c r="AA80" s="233" t="s">
        <v>1906</v>
      </c>
      <c r="AB80" s="229" t="s">
        <v>1906</v>
      </c>
      <c r="AC80" s="236" t="s">
        <v>1907</v>
      </c>
      <c r="AD80" s="237" t="s">
        <v>1907</v>
      </c>
      <c r="AE80" s="238" t="s">
        <v>1907</v>
      </c>
      <c r="AF80" s="244"/>
      <c r="AG80" s="224" t="s">
        <v>1908</v>
      </c>
      <c r="AH80" s="244"/>
      <c r="AI80" s="269" t="s">
        <v>1190</v>
      </c>
      <c r="AJ80" s="271" t="s">
        <v>2069</v>
      </c>
      <c r="AK80" s="269" t="s">
        <v>2070</v>
      </c>
      <c r="AL80" s="269"/>
      <c r="AM80" s="272" t="s">
        <v>241</v>
      </c>
      <c r="AN80" s="269" t="s">
        <v>614</v>
      </c>
      <c r="AO80" s="269" t="s">
        <v>1191</v>
      </c>
      <c r="AP80" s="273" t="s">
        <v>1192</v>
      </c>
      <c r="AQ80" s="269">
        <v>25314945</v>
      </c>
      <c r="AR80" s="269" t="s">
        <v>62</v>
      </c>
      <c r="AS80" s="269" t="s">
        <v>615</v>
      </c>
      <c r="AT80" s="232" t="e">
        <v>#N/A</v>
      </c>
      <c r="AU80" s="218"/>
    </row>
    <row r="81" spans="1:47" ht="22.5" customHeight="1" x14ac:dyDescent="0.25">
      <c r="A81" s="221"/>
      <c r="B81" s="221">
        <v>77</v>
      </c>
      <c r="C81" s="242" t="s">
        <v>2071</v>
      </c>
      <c r="D81" s="234" t="s">
        <v>959</v>
      </c>
      <c r="E81" s="243">
        <v>14</v>
      </c>
      <c r="F81" s="242" t="s">
        <v>2026</v>
      </c>
      <c r="G81" s="242" t="s">
        <v>72</v>
      </c>
      <c r="H81" s="243">
        <v>44</v>
      </c>
      <c r="I81" s="243">
        <v>45</v>
      </c>
      <c r="J81" s="243">
        <v>47</v>
      </c>
      <c r="K81" s="243">
        <v>39</v>
      </c>
      <c r="L81" s="243">
        <v>43</v>
      </c>
      <c r="M81" s="243">
        <v>50</v>
      </c>
      <c r="N81" s="243">
        <v>268</v>
      </c>
      <c r="O81" s="229">
        <v>5</v>
      </c>
      <c r="P81" s="231"/>
      <c r="Q81" s="231"/>
      <c r="R81" s="220">
        <v>0</v>
      </c>
      <c r="S81" s="231"/>
      <c r="T81" s="231"/>
      <c r="U81" s="219">
        <v>0</v>
      </c>
      <c r="V81" s="231"/>
      <c r="W81" s="231"/>
      <c r="X81" s="265">
        <v>0</v>
      </c>
      <c r="Y81" s="228"/>
      <c r="Z81" s="244"/>
      <c r="AA81" s="233" t="s">
        <v>1906</v>
      </c>
      <c r="AB81" s="229" t="s">
        <v>1906</v>
      </c>
      <c r="AC81" s="236" t="s">
        <v>1907</v>
      </c>
      <c r="AD81" s="237" t="s">
        <v>1907</v>
      </c>
      <c r="AE81" s="238" t="s">
        <v>1907</v>
      </c>
      <c r="AF81" s="244"/>
      <c r="AG81" s="224" t="s">
        <v>1908</v>
      </c>
      <c r="AH81" s="244"/>
      <c r="AI81" s="269" t="s">
        <v>1193</v>
      </c>
      <c r="AJ81" s="241" t="s">
        <v>2071</v>
      </c>
      <c r="AK81" s="269" t="s">
        <v>2072</v>
      </c>
      <c r="AL81" s="269"/>
      <c r="AM81" s="272" t="s">
        <v>1930</v>
      </c>
      <c r="AN81" s="269" t="s">
        <v>1194</v>
      </c>
      <c r="AO81" s="269" t="s">
        <v>1195</v>
      </c>
      <c r="AP81" s="273" t="s">
        <v>1196</v>
      </c>
      <c r="AQ81" s="269">
        <v>26813129</v>
      </c>
      <c r="AR81" s="269" t="s">
        <v>72</v>
      </c>
      <c r="AS81" s="269" t="s">
        <v>180</v>
      </c>
      <c r="AT81" s="230" t="e">
        <v>#N/A</v>
      </c>
      <c r="AU81" s="218"/>
    </row>
    <row r="82" spans="1:47" ht="22.5" customHeight="1" x14ac:dyDescent="0.25">
      <c r="A82" s="221"/>
      <c r="B82" s="221">
        <v>78</v>
      </c>
      <c r="C82" s="242" t="s">
        <v>2073</v>
      </c>
      <c r="D82" s="234" t="s">
        <v>959</v>
      </c>
      <c r="E82" s="243">
        <v>14</v>
      </c>
      <c r="F82" s="242" t="s">
        <v>2026</v>
      </c>
      <c r="G82" s="242" t="s">
        <v>72</v>
      </c>
      <c r="H82" s="243">
        <v>45</v>
      </c>
      <c r="I82" s="243">
        <v>60</v>
      </c>
      <c r="J82" s="243">
        <v>52</v>
      </c>
      <c r="K82" s="243">
        <v>49</v>
      </c>
      <c r="L82" s="243">
        <v>50</v>
      </c>
      <c r="M82" s="243">
        <v>42</v>
      </c>
      <c r="N82" s="243">
        <v>298</v>
      </c>
      <c r="O82" s="229">
        <v>5</v>
      </c>
      <c r="P82" s="231"/>
      <c r="Q82" s="231"/>
      <c r="R82" s="220">
        <v>0</v>
      </c>
      <c r="S82" s="231"/>
      <c r="T82" s="231"/>
      <c r="U82" s="219">
        <v>0</v>
      </c>
      <c r="V82" s="231"/>
      <c r="W82" s="231"/>
      <c r="X82" s="265">
        <v>0</v>
      </c>
      <c r="Y82" s="228"/>
      <c r="Z82" s="244"/>
      <c r="AA82" s="233" t="s">
        <v>1906</v>
      </c>
      <c r="AB82" s="229" t="s">
        <v>1906</v>
      </c>
      <c r="AC82" s="236" t="s">
        <v>1907</v>
      </c>
      <c r="AD82" s="237" t="s">
        <v>1907</v>
      </c>
      <c r="AE82" s="238" t="s">
        <v>1907</v>
      </c>
      <c r="AF82" s="244"/>
      <c r="AG82" s="224" t="s">
        <v>1908</v>
      </c>
      <c r="AH82" s="244"/>
      <c r="AI82" s="269" t="s">
        <v>1197</v>
      </c>
      <c r="AJ82" s="271" t="s">
        <v>2073</v>
      </c>
      <c r="AK82" s="269" t="s">
        <v>2074</v>
      </c>
      <c r="AL82" s="269"/>
      <c r="AM82" s="272" t="s">
        <v>1931</v>
      </c>
      <c r="AN82" s="269" t="s">
        <v>1198</v>
      </c>
      <c r="AO82" s="269" t="s">
        <v>1199</v>
      </c>
      <c r="AP82" s="273" t="s">
        <v>1200</v>
      </c>
      <c r="AQ82" s="269">
        <v>26913287</v>
      </c>
      <c r="AR82" s="269" t="s">
        <v>72</v>
      </c>
      <c r="AS82" s="269" t="s">
        <v>133</v>
      </c>
      <c r="AT82" s="232" t="e">
        <v>#N/A</v>
      </c>
      <c r="AU82" s="218"/>
    </row>
    <row r="83" spans="1:47" ht="22.5" customHeight="1" x14ac:dyDescent="0.25">
      <c r="A83" s="221"/>
      <c r="B83" s="221">
        <v>79</v>
      </c>
      <c r="C83" s="242" t="s">
        <v>2075</v>
      </c>
      <c r="D83" s="234" t="s">
        <v>959</v>
      </c>
      <c r="E83" s="243">
        <v>3</v>
      </c>
      <c r="F83" s="242" t="s">
        <v>2026</v>
      </c>
      <c r="G83" s="242" t="s">
        <v>72</v>
      </c>
      <c r="H83" s="243">
        <v>8</v>
      </c>
      <c r="I83" s="243">
        <v>8</v>
      </c>
      <c r="J83" s="243">
        <v>10</v>
      </c>
      <c r="K83" s="243">
        <v>11</v>
      </c>
      <c r="L83" s="243">
        <v>8</v>
      </c>
      <c r="M83" s="243">
        <v>13</v>
      </c>
      <c r="N83" s="243">
        <v>58</v>
      </c>
      <c r="O83" s="229">
        <v>3</v>
      </c>
      <c r="P83" s="231"/>
      <c r="Q83" s="231"/>
      <c r="R83" s="220">
        <v>0</v>
      </c>
      <c r="S83" s="231"/>
      <c r="T83" s="231"/>
      <c r="U83" s="219">
        <v>0</v>
      </c>
      <c r="V83" s="231"/>
      <c r="W83" s="231"/>
      <c r="X83" s="265">
        <v>0</v>
      </c>
      <c r="Y83" s="228"/>
      <c r="Z83" s="244"/>
      <c r="AA83" s="233" t="s">
        <v>1906</v>
      </c>
      <c r="AB83" s="229" t="s">
        <v>1906</v>
      </c>
      <c r="AC83" s="236" t="s">
        <v>1907</v>
      </c>
      <c r="AD83" s="237" t="s">
        <v>1907</v>
      </c>
      <c r="AE83" s="238" t="s">
        <v>1907</v>
      </c>
      <c r="AF83" s="244"/>
      <c r="AG83" s="224" t="s">
        <v>1908</v>
      </c>
      <c r="AH83" s="244"/>
      <c r="AI83" s="269" t="s">
        <v>1832</v>
      </c>
      <c r="AJ83" s="241" t="s">
        <v>2075</v>
      </c>
      <c r="AK83" s="269" t="s">
        <v>2076</v>
      </c>
      <c r="AL83" s="269" t="s">
        <v>2054</v>
      </c>
      <c r="AM83" s="272" t="s">
        <v>2077</v>
      </c>
      <c r="AN83" s="269" t="s">
        <v>1201</v>
      </c>
      <c r="AO83" s="269" t="s">
        <v>1202</v>
      </c>
      <c r="AP83" s="273" t="s">
        <v>1203</v>
      </c>
      <c r="AQ83" s="269">
        <v>26814004</v>
      </c>
      <c r="AR83" s="269" t="s">
        <v>72</v>
      </c>
      <c r="AS83" s="269" t="s">
        <v>820</v>
      </c>
      <c r="AT83" s="232" t="e">
        <v>#N/A</v>
      </c>
      <c r="AU83" s="227"/>
    </row>
    <row r="84" spans="1:47" ht="22.5" customHeight="1" x14ac:dyDescent="0.25">
      <c r="A84" s="221"/>
      <c r="B84" s="221">
        <v>80</v>
      </c>
      <c r="C84" s="242" t="s">
        <v>717</v>
      </c>
      <c r="D84" s="251" t="s">
        <v>959</v>
      </c>
      <c r="E84" s="253">
        <v>11</v>
      </c>
      <c r="F84" s="252" t="s">
        <v>2021</v>
      </c>
      <c r="G84" s="242" t="s">
        <v>90</v>
      </c>
      <c r="H84" s="243">
        <v>34</v>
      </c>
      <c r="I84" s="243">
        <v>33</v>
      </c>
      <c r="J84" s="243">
        <v>39</v>
      </c>
      <c r="K84" s="243">
        <v>30</v>
      </c>
      <c r="L84" s="243">
        <v>34</v>
      </c>
      <c r="M84" s="243">
        <v>36</v>
      </c>
      <c r="N84" s="243">
        <v>206</v>
      </c>
      <c r="O84" s="229">
        <v>5</v>
      </c>
      <c r="P84" s="231"/>
      <c r="Q84" s="231"/>
      <c r="R84" s="220">
        <v>0</v>
      </c>
      <c r="S84" s="231"/>
      <c r="T84" s="231"/>
      <c r="U84" s="219">
        <v>0</v>
      </c>
      <c r="V84" s="231"/>
      <c r="W84" s="231"/>
      <c r="X84" s="265">
        <v>0</v>
      </c>
      <c r="Y84" s="228"/>
      <c r="Z84" s="244"/>
      <c r="AA84" s="233" t="s">
        <v>1906</v>
      </c>
      <c r="AB84" s="229" t="s">
        <v>1906</v>
      </c>
      <c r="AC84" s="236" t="s">
        <v>1907</v>
      </c>
      <c r="AD84" s="237" t="s">
        <v>1907</v>
      </c>
      <c r="AE84" s="238" t="s">
        <v>1907</v>
      </c>
      <c r="AF84" s="244"/>
      <c r="AG84" s="224" t="s">
        <v>1908</v>
      </c>
      <c r="AH84" s="244"/>
      <c r="AI84" s="269" t="s">
        <v>718</v>
      </c>
      <c r="AJ84" s="241" t="s">
        <v>717</v>
      </c>
      <c r="AK84" s="269"/>
      <c r="AL84" s="269"/>
      <c r="AM84" s="272" t="s">
        <v>2078</v>
      </c>
      <c r="AN84" s="269" t="s">
        <v>1204</v>
      </c>
      <c r="AO84" s="269" t="s">
        <v>1205</v>
      </c>
      <c r="AP84" s="273" t="s">
        <v>2079</v>
      </c>
      <c r="AQ84" s="269">
        <v>22523164</v>
      </c>
      <c r="AR84" s="269" t="s">
        <v>90</v>
      </c>
      <c r="AS84" s="269" t="s">
        <v>719</v>
      </c>
      <c r="AT84" s="254" t="e">
        <v>#N/A</v>
      </c>
      <c r="AU84" s="255"/>
    </row>
    <row r="85" spans="1:47" ht="22.5" customHeight="1" x14ac:dyDescent="0.25">
      <c r="A85" s="221"/>
      <c r="B85" s="221">
        <v>81</v>
      </c>
      <c r="C85" s="242" t="s">
        <v>720</v>
      </c>
      <c r="D85" s="251" t="s">
        <v>959</v>
      </c>
      <c r="E85" s="253">
        <v>12</v>
      </c>
      <c r="F85" s="252" t="s">
        <v>2021</v>
      </c>
      <c r="G85" s="242" t="s">
        <v>90</v>
      </c>
      <c r="H85" s="243">
        <v>24</v>
      </c>
      <c r="I85" s="243">
        <v>34</v>
      </c>
      <c r="J85" s="243">
        <v>45</v>
      </c>
      <c r="K85" s="243">
        <v>42</v>
      </c>
      <c r="L85" s="243">
        <v>41</v>
      </c>
      <c r="M85" s="243">
        <v>42</v>
      </c>
      <c r="N85" s="243">
        <v>228</v>
      </c>
      <c r="O85" s="229">
        <v>5</v>
      </c>
      <c r="P85" s="231"/>
      <c r="Q85" s="231"/>
      <c r="R85" s="220">
        <v>0</v>
      </c>
      <c r="S85" s="231"/>
      <c r="T85" s="231"/>
      <c r="U85" s="219">
        <v>0</v>
      </c>
      <c r="V85" s="231"/>
      <c r="W85" s="231"/>
      <c r="X85" s="265">
        <v>0</v>
      </c>
      <c r="Y85" s="228"/>
      <c r="Z85" s="244"/>
      <c r="AA85" s="233" t="s">
        <v>1906</v>
      </c>
      <c r="AB85" s="229" t="s">
        <v>1906</v>
      </c>
      <c r="AC85" s="236" t="s">
        <v>1907</v>
      </c>
      <c r="AD85" s="237" t="s">
        <v>1907</v>
      </c>
      <c r="AE85" s="238" t="s">
        <v>1907</v>
      </c>
      <c r="AF85" s="244"/>
      <c r="AG85" s="224" t="s">
        <v>1908</v>
      </c>
      <c r="AH85" s="244"/>
      <c r="AI85" s="269" t="s">
        <v>1206</v>
      </c>
      <c r="AJ85" s="271" t="s">
        <v>720</v>
      </c>
      <c r="AK85" s="269"/>
      <c r="AL85" s="269" t="s">
        <v>2020</v>
      </c>
      <c r="AM85" s="272" t="s">
        <v>1207</v>
      </c>
      <c r="AN85" s="269" t="s">
        <v>1208</v>
      </c>
      <c r="AO85" s="269" t="s">
        <v>1205</v>
      </c>
      <c r="AP85" s="273" t="s">
        <v>1209</v>
      </c>
      <c r="AQ85" s="269">
        <v>22870626</v>
      </c>
      <c r="AR85" s="269" t="s">
        <v>90</v>
      </c>
      <c r="AS85" s="269" t="s">
        <v>721</v>
      </c>
      <c r="AT85" s="254" t="e">
        <v>#N/A</v>
      </c>
      <c r="AU85" s="255"/>
    </row>
    <row r="86" spans="1:47" ht="22.5" customHeight="1" x14ac:dyDescent="0.25">
      <c r="A86" s="221"/>
      <c r="B86" s="221">
        <v>82</v>
      </c>
      <c r="C86" s="242" t="s">
        <v>452</v>
      </c>
      <c r="D86" s="251" t="s">
        <v>959</v>
      </c>
      <c r="E86" s="253">
        <v>19</v>
      </c>
      <c r="F86" s="252" t="s">
        <v>2021</v>
      </c>
      <c r="G86" s="242" t="s">
        <v>90</v>
      </c>
      <c r="H86" s="243">
        <v>63</v>
      </c>
      <c r="I86" s="243">
        <v>71</v>
      </c>
      <c r="J86" s="243">
        <v>74</v>
      </c>
      <c r="K86" s="243">
        <v>72</v>
      </c>
      <c r="L86" s="243">
        <v>83</v>
      </c>
      <c r="M86" s="243">
        <v>56</v>
      </c>
      <c r="N86" s="243">
        <v>419</v>
      </c>
      <c r="O86" s="229">
        <v>7</v>
      </c>
      <c r="P86" s="231"/>
      <c r="Q86" s="231"/>
      <c r="R86" s="220">
        <v>0</v>
      </c>
      <c r="S86" s="231"/>
      <c r="T86" s="231"/>
      <c r="U86" s="219">
        <v>0</v>
      </c>
      <c r="V86" s="231"/>
      <c r="W86" s="231"/>
      <c r="X86" s="265">
        <v>0</v>
      </c>
      <c r="Y86" s="228"/>
      <c r="Z86" s="244"/>
      <c r="AA86" s="233" t="s">
        <v>1906</v>
      </c>
      <c r="AB86" s="229" t="s">
        <v>1906</v>
      </c>
      <c r="AC86" s="236" t="s">
        <v>1907</v>
      </c>
      <c r="AD86" s="237" t="s">
        <v>1907</v>
      </c>
      <c r="AE86" s="238" t="s">
        <v>1907</v>
      </c>
      <c r="AF86" s="244"/>
      <c r="AG86" s="224" t="s">
        <v>1908</v>
      </c>
      <c r="AH86" s="244"/>
      <c r="AI86" s="269" t="s">
        <v>1210</v>
      </c>
      <c r="AJ86" s="271" t="s">
        <v>452</v>
      </c>
      <c r="AK86" s="269"/>
      <c r="AL86" s="269"/>
      <c r="AM86" s="272" t="s">
        <v>453</v>
      </c>
      <c r="AN86" s="269" t="s">
        <v>454</v>
      </c>
      <c r="AO86" s="269" t="s">
        <v>455</v>
      </c>
      <c r="AP86" s="273" t="s">
        <v>1211</v>
      </c>
      <c r="AQ86" s="269">
        <v>22481497</v>
      </c>
      <c r="AR86" s="269" t="s">
        <v>90</v>
      </c>
      <c r="AS86" s="269" t="s">
        <v>456</v>
      </c>
      <c r="AT86" s="254" t="e">
        <v>#N/A</v>
      </c>
      <c r="AU86" s="255"/>
    </row>
    <row r="87" spans="1:47" ht="22.5" customHeight="1" x14ac:dyDescent="0.25">
      <c r="A87" s="221"/>
      <c r="B87" s="221">
        <v>83</v>
      </c>
      <c r="C87" s="242" t="s">
        <v>1834</v>
      </c>
      <c r="D87" s="234" t="s">
        <v>959</v>
      </c>
      <c r="E87" s="243">
        <v>10</v>
      </c>
      <c r="F87" s="242" t="s">
        <v>2029</v>
      </c>
      <c r="G87" s="242" t="s">
        <v>270</v>
      </c>
      <c r="H87" s="243">
        <v>28</v>
      </c>
      <c r="I87" s="243">
        <v>21</v>
      </c>
      <c r="J87" s="243">
        <v>29</v>
      </c>
      <c r="K87" s="243">
        <v>25</v>
      </c>
      <c r="L87" s="243">
        <v>31</v>
      </c>
      <c r="M87" s="243">
        <v>30</v>
      </c>
      <c r="N87" s="243">
        <v>164</v>
      </c>
      <c r="O87" s="229">
        <v>5</v>
      </c>
      <c r="P87" s="231"/>
      <c r="Q87" s="231"/>
      <c r="R87" s="220">
        <v>0</v>
      </c>
      <c r="S87" s="231"/>
      <c r="T87" s="231"/>
      <c r="U87" s="219">
        <v>0</v>
      </c>
      <c r="V87" s="231"/>
      <c r="W87" s="231"/>
      <c r="X87" s="265">
        <v>0</v>
      </c>
      <c r="Y87" s="228"/>
      <c r="Z87" s="244"/>
      <c r="AA87" s="233" t="s">
        <v>1906</v>
      </c>
      <c r="AB87" s="229" t="s">
        <v>1906</v>
      </c>
      <c r="AC87" s="236" t="s">
        <v>1907</v>
      </c>
      <c r="AD87" s="237" t="s">
        <v>1907</v>
      </c>
      <c r="AE87" s="238" t="s">
        <v>1907</v>
      </c>
      <c r="AF87" s="244"/>
      <c r="AG87" s="224" t="s">
        <v>1908</v>
      </c>
      <c r="AH87" s="244"/>
      <c r="AI87" s="269" t="s">
        <v>1833</v>
      </c>
      <c r="AJ87" s="241" t="s">
        <v>1834</v>
      </c>
      <c r="AK87" s="269"/>
      <c r="AL87" s="269"/>
      <c r="AM87" s="272" t="s">
        <v>344</v>
      </c>
      <c r="AN87" s="269" t="s">
        <v>966</v>
      </c>
      <c r="AO87" s="269" t="s">
        <v>1213</v>
      </c>
      <c r="AP87" s="273" t="s">
        <v>1214</v>
      </c>
      <c r="AQ87" s="269">
        <v>24720286</v>
      </c>
      <c r="AR87" s="269" t="s">
        <v>270</v>
      </c>
      <c r="AS87" s="269" t="s">
        <v>516</v>
      </c>
      <c r="AT87" s="232" t="e">
        <v>#N/A</v>
      </c>
      <c r="AU87" s="218"/>
    </row>
    <row r="88" spans="1:47" ht="22.5" customHeight="1" x14ac:dyDescent="0.25">
      <c r="A88" s="221"/>
      <c r="B88" s="221">
        <v>84</v>
      </c>
      <c r="C88" s="242" t="s">
        <v>421</v>
      </c>
      <c r="D88" s="234" t="s">
        <v>2022</v>
      </c>
      <c r="E88" s="243">
        <v>7</v>
      </c>
      <c r="F88" s="242" t="s">
        <v>2016</v>
      </c>
      <c r="G88" s="242" t="s">
        <v>90</v>
      </c>
      <c r="H88" s="243">
        <v>0</v>
      </c>
      <c r="I88" s="243">
        <v>0</v>
      </c>
      <c r="J88" s="243">
        <v>0</v>
      </c>
      <c r="K88" s="243">
        <v>60</v>
      </c>
      <c r="L88" s="243">
        <v>52</v>
      </c>
      <c r="M88" s="243">
        <v>53</v>
      </c>
      <c r="N88" s="243">
        <v>165</v>
      </c>
      <c r="O88" s="229">
        <v>7</v>
      </c>
      <c r="P88" s="231"/>
      <c r="Q88" s="231"/>
      <c r="R88" s="220">
        <v>0</v>
      </c>
      <c r="S88" s="231"/>
      <c r="T88" s="231"/>
      <c r="U88" s="219">
        <v>0</v>
      </c>
      <c r="V88" s="231"/>
      <c r="W88" s="231"/>
      <c r="X88" s="265">
        <v>0</v>
      </c>
      <c r="Y88" s="228"/>
      <c r="Z88" s="244"/>
      <c r="AA88" s="233" t="s">
        <v>1906</v>
      </c>
      <c r="AB88" s="229" t="s">
        <v>1906</v>
      </c>
      <c r="AC88" s="236" t="s">
        <v>1907</v>
      </c>
      <c r="AD88" s="237" t="s">
        <v>1907</v>
      </c>
      <c r="AE88" s="238" t="s">
        <v>1907</v>
      </c>
      <c r="AF88" s="244"/>
      <c r="AG88" s="224" t="s">
        <v>1908</v>
      </c>
      <c r="AH88" s="244"/>
      <c r="AI88" s="269" t="s">
        <v>422</v>
      </c>
      <c r="AJ88" s="241" t="s">
        <v>421</v>
      </c>
      <c r="AK88" s="269"/>
      <c r="AL88" s="269"/>
      <c r="AM88" s="272" t="s">
        <v>1835</v>
      </c>
      <c r="AN88" s="269" t="s">
        <v>1217</v>
      </c>
      <c r="AO88" s="269" t="s">
        <v>1215</v>
      </c>
      <c r="AP88" s="273" t="s">
        <v>1218</v>
      </c>
      <c r="AQ88" s="269">
        <v>22514968</v>
      </c>
      <c r="AR88" s="269" t="s">
        <v>90</v>
      </c>
      <c r="AS88" s="269" t="s">
        <v>423</v>
      </c>
      <c r="AT88" s="232" t="e">
        <v>#N/A</v>
      </c>
      <c r="AU88" s="218"/>
    </row>
    <row r="89" spans="1:47" ht="22.5" customHeight="1" x14ac:dyDescent="0.25">
      <c r="A89" s="221"/>
      <c r="B89" s="221">
        <v>85</v>
      </c>
      <c r="C89" s="242" t="s">
        <v>125</v>
      </c>
      <c r="D89" s="251" t="s">
        <v>959</v>
      </c>
      <c r="E89" s="253">
        <v>2</v>
      </c>
      <c r="F89" s="252" t="s">
        <v>2021</v>
      </c>
      <c r="G89" s="242" t="s">
        <v>90</v>
      </c>
      <c r="H89" s="243">
        <v>3</v>
      </c>
      <c r="I89" s="243">
        <v>6</v>
      </c>
      <c r="J89" s="243">
        <v>3</v>
      </c>
      <c r="K89" s="243">
        <v>4</v>
      </c>
      <c r="L89" s="243">
        <v>3</v>
      </c>
      <c r="M89" s="243">
        <v>5</v>
      </c>
      <c r="N89" s="243">
        <v>24</v>
      </c>
      <c r="O89" s="229">
        <v>3</v>
      </c>
      <c r="P89" s="231"/>
      <c r="Q89" s="231"/>
      <c r="R89" s="220">
        <v>0</v>
      </c>
      <c r="S89" s="231"/>
      <c r="T89" s="231"/>
      <c r="U89" s="219">
        <v>0</v>
      </c>
      <c r="V89" s="231"/>
      <c r="W89" s="231"/>
      <c r="X89" s="265">
        <v>0</v>
      </c>
      <c r="Y89" s="228"/>
      <c r="Z89" s="244"/>
      <c r="AA89" s="233" t="s">
        <v>1906</v>
      </c>
      <c r="AB89" s="229" t="s">
        <v>1906</v>
      </c>
      <c r="AC89" s="236" t="s">
        <v>1907</v>
      </c>
      <c r="AD89" s="237" t="s">
        <v>1907</v>
      </c>
      <c r="AE89" s="238" t="s">
        <v>1907</v>
      </c>
      <c r="AF89" s="244"/>
      <c r="AG89" s="224" t="s">
        <v>1908</v>
      </c>
      <c r="AH89" s="244"/>
      <c r="AI89" s="269" t="s">
        <v>126</v>
      </c>
      <c r="AJ89" s="241" t="s">
        <v>125</v>
      </c>
      <c r="AK89" s="269"/>
      <c r="AL89" s="269" t="s">
        <v>2020</v>
      </c>
      <c r="AM89" s="272" t="s">
        <v>912</v>
      </c>
      <c r="AN89" s="269" t="s">
        <v>1836</v>
      </c>
      <c r="AO89" s="269" t="s">
        <v>1219</v>
      </c>
      <c r="AP89" s="273" t="s">
        <v>1220</v>
      </c>
      <c r="AQ89" s="269">
        <v>22833521</v>
      </c>
      <c r="AR89" s="269" t="s">
        <v>90</v>
      </c>
      <c r="AS89" s="269" t="s">
        <v>127</v>
      </c>
      <c r="AT89" s="254" t="e">
        <v>#N/A</v>
      </c>
      <c r="AU89" s="255"/>
    </row>
    <row r="90" spans="1:47" ht="22.5" customHeight="1" x14ac:dyDescent="0.25">
      <c r="A90" s="221"/>
      <c r="B90" s="221">
        <v>86</v>
      </c>
      <c r="C90" s="242" t="s">
        <v>448</v>
      </c>
      <c r="D90" s="251" t="s">
        <v>959</v>
      </c>
      <c r="E90" s="253">
        <v>6</v>
      </c>
      <c r="F90" s="252" t="s">
        <v>2029</v>
      </c>
      <c r="G90" s="242" t="s">
        <v>270</v>
      </c>
      <c r="H90" s="243">
        <v>15</v>
      </c>
      <c r="I90" s="243">
        <v>19</v>
      </c>
      <c r="J90" s="243">
        <v>18</v>
      </c>
      <c r="K90" s="243">
        <v>20</v>
      </c>
      <c r="L90" s="243">
        <v>19</v>
      </c>
      <c r="M90" s="243">
        <v>21</v>
      </c>
      <c r="N90" s="243">
        <v>112</v>
      </c>
      <c r="O90" s="229">
        <v>3</v>
      </c>
      <c r="P90" s="231"/>
      <c r="Q90" s="231"/>
      <c r="R90" s="220">
        <v>0</v>
      </c>
      <c r="S90" s="231"/>
      <c r="T90" s="231"/>
      <c r="U90" s="219">
        <v>0</v>
      </c>
      <c r="V90" s="231"/>
      <c r="W90" s="231"/>
      <c r="X90" s="265">
        <v>0</v>
      </c>
      <c r="Y90" s="228"/>
      <c r="Z90" s="244"/>
      <c r="AA90" s="233" t="s">
        <v>1906</v>
      </c>
      <c r="AB90" s="229" t="s">
        <v>1906</v>
      </c>
      <c r="AC90" s="236" t="s">
        <v>1907</v>
      </c>
      <c r="AD90" s="237" t="s">
        <v>1907</v>
      </c>
      <c r="AE90" s="238" t="s">
        <v>1907</v>
      </c>
      <c r="AF90" s="244"/>
      <c r="AG90" s="224" t="s">
        <v>1908</v>
      </c>
      <c r="AH90" s="244"/>
      <c r="AI90" s="269" t="s">
        <v>449</v>
      </c>
      <c r="AJ90" s="241" t="s">
        <v>448</v>
      </c>
      <c r="AK90" s="269"/>
      <c r="AL90" s="269"/>
      <c r="AM90" s="272" t="s">
        <v>875</v>
      </c>
      <c r="AN90" s="269" t="s">
        <v>450</v>
      </c>
      <c r="AO90" s="269" t="s">
        <v>340</v>
      </c>
      <c r="AP90" s="273" t="s">
        <v>1221</v>
      </c>
      <c r="AQ90" s="269">
        <v>23741669</v>
      </c>
      <c r="AR90" s="269" t="s">
        <v>270</v>
      </c>
      <c r="AS90" s="269" t="s">
        <v>451</v>
      </c>
      <c r="AT90" s="254" t="e">
        <v>#N/A</v>
      </c>
      <c r="AU90" s="255"/>
    </row>
    <row r="91" spans="1:47" ht="22.5" customHeight="1" x14ac:dyDescent="0.25">
      <c r="A91" s="221"/>
      <c r="B91" s="221">
        <v>87</v>
      </c>
      <c r="C91" s="242" t="s">
        <v>339</v>
      </c>
      <c r="D91" s="251" t="s">
        <v>959</v>
      </c>
      <c r="E91" s="253">
        <v>6</v>
      </c>
      <c r="F91" s="252" t="s">
        <v>2029</v>
      </c>
      <c r="G91" s="242" t="s">
        <v>270</v>
      </c>
      <c r="H91" s="243">
        <v>15</v>
      </c>
      <c r="I91" s="243">
        <v>8</v>
      </c>
      <c r="J91" s="243">
        <v>17</v>
      </c>
      <c r="K91" s="243">
        <v>16</v>
      </c>
      <c r="L91" s="243">
        <v>17</v>
      </c>
      <c r="M91" s="243">
        <v>19</v>
      </c>
      <c r="N91" s="243">
        <v>92</v>
      </c>
      <c r="O91" s="229">
        <v>3</v>
      </c>
      <c r="P91" s="231"/>
      <c r="Q91" s="231"/>
      <c r="R91" s="220">
        <v>0</v>
      </c>
      <c r="S91" s="231"/>
      <c r="T91" s="231"/>
      <c r="U91" s="219">
        <v>0</v>
      </c>
      <c r="V91" s="231"/>
      <c r="W91" s="231"/>
      <c r="X91" s="265">
        <v>0</v>
      </c>
      <c r="Y91" s="228"/>
      <c r="Z91" s="244"/>
      <c r="AA91" s="233" t="s">
        <v>1906</v>
      </c>
      <c r="AB91" s="229" t="s">
        <v>1906</v>
      </c>
      <c r="AC91" s="236" t="s">
        <v>1907</v>
      </c>
      <c r="AD91" s="237" t="s">
        <v>1907</v>
      </c>
      <c r="AE91" s="238" t="s">
        <v>1907</v>
      </c>
      <c r="AF91" s="244"/>
      <c r="AG91" s="224" t="s">
        <v>1908</v>
      </c>
      <c r="AH91" s="244"/>
      <c r="AI91" s="269" t="s">
        <v>1222</v>
      </c>
      <c r="AJ91" s="241" t="s">
        <v>339</v>
      </c>
      <c r="AK91" s="269"/>
      <c r="AL91" s="269"/>
      <c r="AM91" s="272" t="s">
        <v>1962</v>
      </c>
      <c r="AN91" s="269" t="s">
        <v>1223</v>
      </c>
      <c r="AO91" s="269" t="s">
        <v>340</v>
      </c>
      <c r="AP91" s="273" t="s">
        <v>1224</v>
      </c>
      <c r="AQ91" s="269">
        <v>23742535</v>
      </c>
      <c r="AR91" s="269" t="s">
        <v>270</v>
      </c>
      <c r="AS91" s="269" t="s">
        <v>341</v>
      </c>
      <c r="AT91" s="254" t="e">
        <v>#N/A</v>
      </c>
      <c r="AU91" s="255"/>
    </row>
    <row r="92" spans="1:47" ht="22.5" customHeight="1" x14ac:dyDescent="0.25">
      <c r="A92" s="221"/>
      <c r="B92" s="221">
        <v>88</v>
      </c>
      <c r="C92" s="242" t="s">
        <v>343</v>
      </c>
      <c r="D92" s="251" t="s">
        <v>959</v>
      </c>
      <c r="E92" s="253">
        <v>11</v>
      </c>
      <c r="F92" s="252" t="s">
        <v>2029</v>
      </c>
      <c r="G92" s="242" t="s">
        <v>270</v>
      </c>
      <c r="H92" s="243">
        <v>17</v>
      </c>
      <c r="I92" s="243">
        <v>26</v>
      </c>
      <c r="J92" s="243">
        <v>28</v>
      </c>
      <c r="K92" s="243">
        <v>23</v>
      </c>
      <c r="L92" s="243">
        <v>29</v>
      </c>
      <c r="M92" s="243">
        <v>36</v>
      </c>
      <c r="N92" s="243">
        <v>159</v>
      </c>
      <c r="O92" s="229">
        <v>5</v>
      </c>
      <c r="P92" s="231"/>
      <c r="Q92" s="231"/>
      <c r="R92" s="220">
        <v>0</v>
      </c>
      <c r="S92" s="231"/>
      <c r="T92" s="231"/>
      <c r="U92" s="219">
        <v>0</v>
      </c>
      <c r="V92" s="231"/>
      <c r="W92" s="231"/>
      <c r="X92" s="265">
        <v>0</v>
      </c>
      <c r="Y92" s="228"/>
      <c r="Z92" s="244"/>
      <c r="AA92" s="233" t="s">
        <v>1906</v>
      </c>
      <c r="AB92" s="229" t="s">
        <v>1906</v>
      </c>
      <c r="AC92" s="236" t="s">
        <v>1907</v>
      </c>
      <c r="AD92" s="237" t="s">
        <v>1907</v>
      </c>
      <c r="AE92" s="238" t="s">
        <v>1907</v>
      </c>
      <c r="AF92" s="244"/>
      <c r="AG92" s="224" t="s">
        <v>1908</v>
      </c>
      <c r="AH92" s="244"/>
      <c r="AI92" s="269" t="s">
        <v>1225</v>
      </c>
      <c r="AJ92" s="271" t="s">
        <v>343</v>
      </c>
      <c r="AK92" s="269"/>
      <c r="AL92" s="269"/>
      <c r="AM92" s="272" t="s">
        <v>284</v>
      </c>
      <c r="AN92" s="269" t="s">
        <v>1226</v>
      </c>
      <c r="AO92" s="269" t="s">
        <v>340</v>
      </c>
      <c r="AP92" s="273" t="s">
        <v>1227</v>
      </c>
      <c r="AQ92" s="269">
        <v>23819391</v>
      </c>
      <c r="AR92" s="269" t="s">
        <v>270</v>
      </c>
      <c r="AS92" s="269" t="s">
        <v>345</v>
      </c>
      <c r="AT92" s="254" t="e">
        <v>#N/A</v>
      </c>
      <c r="AU92" s="255"/>
    </row>
    <row r="93" spans="1:47" ht="22.5" customHeight="1" x14ac:dyDescent="0.25">
      <c r="A93" s="221"/>
      <c r="B93" s="221">
        <v>89</v>
      </c>
      <c r="C93" s="242" t="s">
        <v>2080</v>
      </c>
      <c r="D93" s="251" t="s">
        <v>959</v>
      </c>
      <c r="E93" s="253">
        <v>13</v>
      </c>
      <c r="F93" s="252" t="s">
        <v>2021</v>
      </c>
      <c r="G93" s="242" t="s">
        <v>90</v>
      </c>
      <c r="H93" s="243">
        <v>39</v>
      </c>
      <c r="I93" s="243">
        <v>44</v>
      </c>
      <c r="J93" s="243">
        <v>43</v>
      </c>
      <c r="K93" s="243">
        <v>53</v>
      </c>
      <c r="L93" s="243">
        <v>35</v>
      </c>
      <c r="M93" s="243">
        <v>36</v>
      </c>
      <c r="N93" s="243">
        <v>250</v>
      </c>
      <c r="O93" s="229">
        <v>5</v>
      </c>
      <c r="P93" s="231"/>
      <c r="Q93" s="231"/>
      <c r="R93" s="220">
        <v>0</v>
      </c>
      <c r="S93" s="231"/>
      <c r="T93" s="231"/>
      <c r="U93" s="219">
        <v>0</v>
      </c>
      <c r="V93" s="231"/>
      <c r="W93" s="231"/>
      <c r="X93" s="265">
        <v>0</v>
      </c>
      <c r="Y93" s="228"/>
      <c r="Z93" s="244"/>
      <c r="AA93" s="233" t="s">
        <v>1906</v>
      </c>
      <c r="AB93" s="229" t="s">
        <v>1906</v>
      </c>
      <c r="AC93" s="236" t="s">
        <v>1907</v>
      </c>
      <c r="AD93" s="237" t="s">
        <v>1907</v>
      </c>
      <c r="AE93" s="238" t="s">
        <v>1907</v>
      </c>
      <c r="AF93" s="244"/>
      <c r="AG93" s="224" t="s">
        <v>1908</v>
      </c>
      <c r="AH93" s="244"/>
      <c r="AI93" s="269" t="s">
        <v>1228</v>
      </c>
      <c r="AJ93" s="241" t="s">
        <v>2080</v>
      </c>
      <c r="AK93" s="269" t="s">
        <v>2081</v>
      </c>
      <c r="AL93" s="269"/>
      <c r="AM93" s="272" t="s">
        <v>2082</v>
      </c>
      <c r="AN93" s="269" t="s">
        <v>1229</v>
      </c>
      <c r="AO93" s="269" t="s">
        <v>1230</v>
      </c>
      <c r="AP93" s="273" t="s">
        <v>1231</v>
      </c>
      <c r="AQ93" s="269">
        <v>22625330</v>
      </c>
      <c r="AR93" s="269" t="s">
        <v>90</v>
      </c>
      <c r="AS93" s="269" t="s">
        <v>101</v>
      </c>
      <c r="AT93" s="254" t="e">
        <v>#N/A</v>
      </c>
      <c r="AU93" s="255"/>
    </row>
    <row r="94" spans="1:47" ht="22.5" customHeight="1" x14ac:dyDescent="0.25">
      <c r="A94" s="221"/>
      <c r="B94" s="221">
        <v>90</v>
      </c>
      <c r="C94" s="242" t="s">
        <v>111</v>
      </c>
      <c r="D94" s="234" t="s">
        <v>959</v>
      </c>
      <c r="E94" s="243">
        <v>6</v>
      </c>
      <c r="F94" s="242" t="s">
        <v>2018</v>
      </c>
      <c r="G94" s="242" t="s">
        <v>75</v>
      </c>
      <c r="H94" s="243">
        <v>20</v>
      </c>
      <c r="I94" s="243">
        <v>26</v>
      </c>
      <c r="J94" s="243">
        <v>12</v>
      </c>
      <c r="K94" s="243">
        <v>23</v>
      </c>
      <c r="L94" s="243">
        <v>14</v>
      </c>
      <c r="M94" s="243">
        <v>12</v>
      </c>
      <c r="N94" s="243">
        <v>107</v>
      </c>
      <c r="O94" s="229">
        <v>3</v>
      </c>
      <c r="P94" s="231"/>
      <c r="Q94" s="231"/>
      <c r="R94" s="220">
        <v>0</v>
      </c>
      <c r="S94" s="231"/>
      <c r="T94" s="231"/>
      <c r="U94" s="219">
        <v>0</v>
      </c>
      <c r="V94" s="231"/>
      <c r="W94" s="231"/>
      <c r="X94" s="265">
        <v>0</v>
      </c>
      <c r="Y94" s="228"/>
      <c r="Z94" s="244"/>
      <c r="AA94" s="233" t="s">
        <v>1906</v>
      </c>
      <c r="AB94" s="229" t="s">
        <v>1906</v>
      </c>
      <c r="AC94" s="236" t="s">
        <v>1907</v>
      </c>
      <c r="AD94" s="237" t="s">
        <v>1907</v>
      </c>
      <c r="AE94" s="238" t="s">
        <v>1907</v>
      </c>
      <c r="AF94" s="244"/>
      <c r="AG94" s="224" t="s">
        <v>1908</v>
      </c>
      <c r="AH94" s="244"/>
      <c r="AI94" s="269" t="s">
        <v>112</v>
      </c>
      <c r="AJ94" s="241" t="s">
        <v>111</v>
      </c>
      <c r="AK94" s="269"/>
      <c r="AL94" s="269" t="s">
        <v>2020</v>
      </c>
      <c r="AM94" s="272" t="s">
        <v>191</v>
      </c>
      <c r="AN94" s="269" t="s">
        <v>113</v>
      </c>
      <c r="AO94" s="269" t="s">
        <v>1232</v>
      </c>
      <c r="AP94" s="273" t="s">
        <v>1233</v>
      </c>
      <c r="AQ94" s="269">
        <v>24816224</v>
      </c>
      <c r="AR94" s="269" t="s">
        <v>75</v>
      </c>
      <c r="AS94" s="269" t="s">
        <v>114</v>
      </c>
      <c r="AT94" s="232" t="e">
        <v>#N/A</v>
      </c>
      <c r="AU94" s="218"/>
    </row>
    <row r="95" spans="1:47" ht="22.5" customHeight="1" x14ac:dyDescent="0.25">
      <c r="A95" s="221"/>
      <c r="B95" s="221">
        <v>91</v>
      </c>
      <c r="C95" s="242" t="s">
        <v>81</v>
      </c>
      <c r="D95" s="234" t="s">
        <v>959</v>
      </c>
      <c r="E95" s="243">
        <v>7</v>
      </c>
      <c r="F95" s="242" t="s">
        <v>2018</v>
      </c>
      <c r="G95" s="242" t="s">
        <v>75</v>
      </c>
      <c r="H95" s="243">
        <v>16</v>
      </c>
      <c r="I95" s="243">
        <v>16</v>
      </c>
      <c r="J95" s="243">
        <v>16</v>
      </c>
      <c r="K95" s="243">
        <v>21</v>
      </c>
      <c r="L95" s="243">
        <v>16</v>
      </c>
      <c r="M95" s="243">
        <v>21</v>
      </c>
      <c r="N95" s="243">
        <v>106</v>
      </c>
      <c r="O95" s="229">
        <v>3</v>
      </c>
      <c r="P95" s="231"/>
      <c r="Q95" s="231"/>
      <c r="R95" s="220">
        <v>0</v>
      </c>
      <c r="S95" s="231"/>
      <c r="T95" s="231"/>
      <c r="U95" s="219">
        <v>0</v>
      </c>
      <c r="V95" s="231"/>
      <c r="W95" s="231"/>
      <c r="X95" s="265">
        <v>0</v>
      </c>
      <c r="Y95" s="228"/>
      <c r="Z95" s="244"/>
      <c r="AA95" s="233" t="s">
        <v>1906</v>
      </c>
      <c r="AB95" s="229" t="s">
        <v>1906</v>
      </c>
      <c r="AC95" s="236" t="s">
        <v>1907</v>
      </c>
      <c r="AD95" s="237" t="s">
        <v>1907</v>
      </c>
      <c r="AE95" s="238" t="s">
        <v>1907</v>
      </c>
      <c r="AF95" s="244"/>
      <c r="AG95" s="224" t="s">
        <v>1908</v>
      </c>
      <c r="AH95" s="244"/>
      <c r="AI95" s="269" t="s">
        <v>82</v>
      </c>
      <c r="AJ95" s="271" t="s">
        <v>81</v>
      </c>
      <c r="AK95" s="269"/>
      <c r="AL95" s="269"/>
      <c r="AM95" s="272" t="s">
        <v>1106</v>
      </c>
      <c r="AN95" s="269" t="s">
        <v>1235</v>
      </c>
      <c r="AO95" s="269" t="s">
        <v>1232</v>
      </c>
      <c r="AP95" s="273" t="s">
        <v>1236</v>
      </c>
      <c r="AQ95" s="269">
        <v>24425349</v>
      </c>
      <c r="AR95" s="269" t="s">
        <v>75</v>
      </c>
      <c r="AS95" s="269" t="s">
        <v>83</v>
      </c>
      <c r="AT95" s="232" t="e">
        <v>#N/A</v>
      </c>
      <c r="AU95" s="218"/>
    </row>
    <row r="96" spans="1:47" ht="22.5" customHeight="1" x14ac:dyDescent="0.25">
      <c r="A96" s="221"/>
      <c r="B96" s="221">
        <v>92</v>
      </c>
      <c r="C96" s="242" t="s">
        <v>1837</v>
      </c>
      <c r="D96" s="234" t="s">
        <v>2022</v>
      </c>
      <c r="E96" s="243">
        <v>12</v>
      </c>
      <c r="F96" s="242" t="s">
        <v>2031</v>
      </c>
      <c r="G96" s="242" t="s">
        <v>75</v>
      </c>
      <c r="H96" s="243">
        <v>0</v>
      </c>
      <c r="I96" s="243">
        <v>0</v>
      </c>
      <c r="J96" s="243">
        <v>0</v>
      </c>
      <c r="K96" s="243">
        <v>99</v>
      </c>
      <c r="L96" s="243">
        <v>95</v>
      </c>
      <c r="M96" s="243">
        <v>100</v>
      </c>
      <c r="N96" s="243">
        <v>294</v>
      </c>
      <c r="O96" s="229">
        <v>7</v>
      </c>
      <c r="P96" s="231"/>
      <c r="Q96" s="231"/>
      <c r="R96" s="220">
        <v>0</v>
      </c>
      <c r="S96" s="231"/>
      <c r="T96" s="231"/>
      <c r="U96" s="219">
        <v>0</v>
      </c>
      <c r="V96" s="231"/>
      <c r="W96" s="231"/>
      <c r="X96" s="265">
        <v>0</v>
      </c>
      <c r="Y96" s="228"/>
      <c r="Z96" s="244"/>
      <c r="AA96" s="233" t="s">
        <v>1906</v>
      </c>
      <c r="AB96" s="229" t="s">
        <v>1906</v>
      </c>
      <c r="AC96" s="236" t="s">
        <v>1907</v>
      </c>
      <c r="AD96" s="237" t="s">
        <v>1907</v>
      </c>
      <c r="AE96" s="238" t="s">
        <v>1907</v>
      </c>
      <c r="AF96" s="244"/>
      <c r="AG96" s="224" t="s">
        <v>1908</v>
      </c>
      <c r="AH96" s="244"/>
      <c r="AI96" s="269" t="s">
        <v>1838</v>
      </c>
      <c r="AJ96" s="271" t="s">
        <v>1837</v>
      </c>
      <c r="AK96" s="269"/>
      <c r="AL96" s="269"/>
      <c r="AM96" s="272" t="s">
        <v>1932</v>
      </c>
      <c r="AN96" s="269" t="s">
        <v>1238</v>
      </c>
      <c r="AO96" s="269" t="s">
        <v>1237</v>
      </c>
      <c r="AP96" s="273" t="s">
        <v>1239</v>
      </c>
      <c r="AQ96" s="269">
        <v>24815180</v>
      </c>
      <c r="AR96" s="269" t="s">
        <v>75</v>
      </c>
      <c r="AS96" s="269" t="s">
        <v>370</v>
      </c>
      <c r="AT96" s="232" t="e">
        <v>#N/A</v>
      </c>
      <c r="AU96" s="218"/>
    </row>
    <row r="97" spans="1:47" ht="22.5" customHeight="1" x14ac:dyDescent="0.25">
      <c r="A97" s="221"/>
      <c r="B97" s="221">
        <v>93</v>
      </c>
      <c r="C97" s="242" t="s">
        <v>2083</v>
      </c>
      <c r="D97" s="251" t="s">
        <v>959</v>
      </c>
      <c r="E97" s="253">
        <v>3</v>
      </c>
      <c r="F97" s="252" t="s">
        <v>2026</v>
      </c>
      <c r="G97" s="242" t="s">
        <v>72</v>
      </c>
      <c r="H97" s="243">
        <v>4</v>
      </c>
      <c r="I97" s="243">
        <v>7</v>
      </c>
      <c r="J97" s="243">
        <v>6</v>
      </c>
      <c r="K97" s="243">
        <v>6</v>
      </c>
      <c r="L97" s="243">
        <v>9</v>
      </c>
      <c r="M97" s="243">
        <v>7</v>
      </c>
      <c r="N97" s="243">
        <v>39</v>
      </c>
      <c r="O97" s="229">
        <v>3</v>
      </c>
      <c r="P97" s="231"/>
      <c r="Q97" s="231"/>
      <c r="R97" s="220">
        <v>0</v>
      </c>
      <c r="S97" s="231"/>
      <c r="T97" s="231"/>
      <c r="U97" s="219">
        <v>0</v>
      </c>
      <c r="V97" s="231"/>
      <c r="W97" s="231"/>
      <c r="X97" s="265">
        <v>0</v>
      </c>
      <c r="Y97" s="228"/>
      <c r="Z97" s="244"/>
      <c r="AA97" s="233" t="s">
        <v>1906</v>
      </c>
      <c r="AB97" s="229" t="s">
        <v>1906</v>
      </c>
      <c r="AC97" s="236" t="s">
        <v>1907</v>
      </c>
      <c r="AD97" s="237" t="s">
        <v>1907</v>
      </c>
      <c r="AE97" s="238" t="s">
        <v>1907</v>
      </c>
      <c r="AF97" s="244"/>
      <c r="AG97" s="224" t="s">
        <v>1908</v>
      </c>
      <c r="AH97" s="244"/>
      <c r="AI97" s="269" t="s">
        <v>1240</v>
      </c>
      <c r="AJ97" s="241" t="s">
        <v>2083</v>
      </c>
      <c r="AK97" s="269" t="s">
        <v>2084</v>
      </c>
      <c r="AL97" s="269" t="s">
        <v>2020</v>
      </c>
      <c r="AM97" s="272" t="s">
        <v>306</v>
      </c>
      <c r="AN97" s="269" t="s">
        <v>1241</v>
      </c>
      <c r="AO97" s="269" t="s">
        <v>307</v>
      </c>
      <c r="AP97" s="273" t="s">
        <v>1242</v>
      </c>
      <c r="AQ97" s="269">
        <v>26817204</v>
      </c>
      <c r="AR97" s="269" t="s">
        <v>72</v>
      </c>
      <c r="AS97" s="269" t="s">
        <v>308</v>
      </c>
      <c r="AT97" s="254" t="e">
        <v>#N/A</v>
      </c>
      <c r="AU97" s="255"/>
    </row>
    <row r="98" spans="1:47" ht="22.5" customHeight="1" x14ac:dyDescent="0.25">
      <c r="A98" s="221"/>
      <c r="B98" s="221">
        <v>94</v>
      </c>
      <c r="C98" s="242" t="s">
        <v>722</v>
      </c>
      <c r="D98" s="251" t="s">
        <v>2022</v>
      </c>
      <c r="E98" s="253">
        <v>8</v>
      </c>
      <c r="F98" s="252" t="s">
        <v>2016</v>
      </c>
      <c r="G98" s="242" t="s">
        <v>90</v>
      </c>
      <c r="H98" s="243">
        <v>0</v>
      </c>
      <c r="I98" s="243">
        <v>0</v>
      </c>
      <c r="J98" s="243">
        <v>0</v>
      </c>
      <c r="K98" s="243">
        <v>40</v>
      </c>
      <c r="L98" s="243">
        <v>54</v>
      </c>
      <c r="M98" s="243">
        <v>64</v>
      </c>
      <c r="N98" s="243">
        <v>158</v>
      </c>
      <c r="O98" s="229">
        <v>7</v>
      </c>
      <c r="P98" s="231"/>
      <c r="Q98" s="231"/>
      <c r="R98" s="220">
        <v>0</v>
      </c>
      <c r="S98" s="231"/>
      <c r="T98" s="231"/>
      <c r="U98" s="219">
        <v>0</v>
      </c>
      <c r="V98" s="231"/>
      <c r="W98" s="231"/>
      <c r="X98" s="265">
        <v>0</v>
      </c>
      <c r="Y98" s="228"/>
      <c r="Z98" s="244"/>
      <c r="AA98" s="233" t="s">
        <v>1906</v>
      </c>
      <c r="AB98" s="229" t="s">
        <v>1906</v>
      </c>
      <c r="AC98" s="236" t="s">
        <v>1907</v>
      </c>
      <c r="AD98" s="237" t="s">
        <v>1907</v>
      </c>
      <c r="AE98" s="238" t="s">
        <v>1907</v>
      </c>
      <c r="AF98" s="244"/>
      <c r="AG98" s="224" t="s">
        <v>1908</v>
      </c>
      <c r="AH98" s="244"/>
      <c r="AI98" s="269" t="s">
        <v>723</v>
      </c>
      <c r="AJ98" s="241" t="s">
        <v>722</v>
      </c>
      <c r="AK98" s="269"/>
      <c r="AL98" s="269"/>
      <c r="AM98" s="272" t="s">
        <v>1245</v>
      </c>
      <c r="AN98" s="269" t="s">
        <v>1243</v>
      </c>
      <c r="AO98" s="269" t="s">
        <v>1244</v>
      </c>
      <c r="AP98" s="273" t="s">
        <v>1246</v>
      </c>
      <c r="AQ98" s="269">
        <v>22351935</v>
      </c>
      <c r="AR98" s="269" t="s">
        <v>90</v>
      </c>
      <c r="AS98" s="269" t="s">
        <v>724</v>
      </c>
      <c r="AT98" s="254" t="e">
        <v>#N/A</v>
      </c>
      <c r="AU98" s="255"/>
    </row>
    <row r="99" spans="1:47" ht="22.5" customHeight="1" x14ac:dyDescent="0.25">
      <c r="A99" s="221"/>
      <c r="B99" s="221">
        <v>95</v>
      </c>
      <c r="C99" s="242" t="s">
        <v>725</v>
      </c>
      <c r="D99" s="251" t="s">
        <v>959</v>
      </c>
      <c r="E99" s="253">
        <v>6</v>
      </c>
      <c r="F99" s="252" t="s">
        <v>2016</v>
      </c>
      <c r="G99" s="242" t="s">
        <v>90</v>
      </c>
      <c r="H99" s="243">
        <v>30</v>
      </c>
      <c r="I99" s="243">
        <v>33</v>
      </c>
      <c r="J99" s="243">
        <v>38</v>
      </c>
      <c r="K99" s="243">
        <v>24</v>
      </c>
      <c r="L99" s="243">
        <v>10</v>
      </c>
      <c r="M99" s="243">
        <v>12</v>
      </c>
      <c r="N99" s="243">
        <v>147</v>
      </c>
      <c r="O99" s="229">
        <v>3</v>
      </c>
      <c r="P99" s="231"/>
      <c r="Q99" s="231"/>
      <c r="R99" s="220">
        <v>0</v>
      </c>
      <c r="S99" s="231"/>
      <c r="T99" s="231"/>
      <c r="U99" s="219">
        <v>0</v>
      </c>
      <c r="V99" s="231"/>
      <c r="W99" s="231"/>
      <c r="X99" s="265">
        <v>0</v>
      </c>
      <c r="Y99" s="228"/>
      <c r="Z99" s="244"/>
      <c r="AA99" s="233" t="s">
        <v>1906</v>
      </c>
      <c r="AB99" s="229" t="s">
        <v>1906</v>
      </c>
      <c r="AC99" s="236" t="s">
        <v>1907</v>
      </c>
      <c r="AD99" s="237" t="s">
        <v>1907</v>
      </c>
      <c r="AE99" s="238" t="s">
        <v>1907</v>
      </c>
      <c r="AF99" s="244"/>
      <c r="AG99" s="224" t="s">
        <v>1908</v>
      </c>
      <c r="AH99" s="244"/>
      <c r="AI99" s="269" t="s">
        <v>726</v>
      </c>
      <c r="AJ99" s="271" t="s">
        <v>725</v>
      </c>
      <c r="AK99" s="269"/>
      <c r="AL99" s="269"/>
      <c r="AM99" s="272" t="s">
        <v>392</v>
      </c>
      <c r="AN99" s="269" t="s">
        <v>1247</v>
      </c>
      <c r="AO99" s="269" t="s">
        <v>1248</v>
      </c>
      <c r="AP99" s="273" t="s">
        <v>1249</v>
      </c>
      <c r="AQ99" s="269">
        <v>22876145</v>
      </c>
      <c r="AR99" s="269" t="s">
        <v>90</v>
      </c>
      <c r="AS99" s="269" t="s">
        <v>727</v>
      </c>
      <c r="AT99" s="254" t="e">
        <v>#N/A</v>
      </c>
      <c r="AU99" s="255"/>
    </row>
    <row r="100" spans="1:47" ht="22.5" customHeight="1" x14ac:dyDescent="0.25">
      <c r="A100" s="221"/>
      <c r="B100" s="221">
        <v>96</v>
      </c>
      <c r="C100" s="242" t="s">
        <v>1933</v>
      </c>
      <c r="D100" s="234" t="s">
        <v>2022</v>
      </c>
      <c r="E100" s="243">
        <v>6</v>
      </c>
      <c r="F100" s="242" t="s">
        <v>2031</v>
      </c>
      <c r="G100" s="242" t="s">
        <v>75</v>
      </c>
      <c r="H100" s="243">
        <v>0</v>
      </c>
      <c r="I100" s="243">
        <v>0</v>
      </c>
      <c r="J100" s="243">
        <v>0</v>
      </c>
      <c r="K100" s="243">
        <v>29</v>
      </c>
      <c r="L100" s="243">
        <v>37</v>
      </c>
      <c r="M100" s="243">
        <v>32</v>
      </c>
      <c r="N100" s="243">
        <v>98</v>
      </c>
      <c r="O100" s="229">
        <v>5</v>
      </c>
      <c r="P100" s="231"/>
      <c r="Q100" s="231"/>
      <c r="R100" s="220">
        <v>0</v>
      </c>
      <c r="S100" s="231"/>
      <c r="T100" s="231"/>
      <c r="U100" s="219">
        <v>0</v>
      </c>
      <c r="V100" s="231"/>
      <c r="W100" s="231"/>
      <c r="X100" s="265">
        <v>0</v>
      </c>
      <c r="Y100" s="228"/>
      <c r="Z100" s="244"/>
      <c r="AA100" s="233" t="s">
        <v>1906</v>
      </c>
      <c r="AB100" s="229" t="s">
        <v>1906</v>
      </c>
      <c r="AC100" s="236" t="s">
        <v>1907</v>
      </c>
      <c r="AD100" s="237" t="s">
        <v>1907</v>
      </c>
      <c r="AE100" s="238" t="s">
        <v>1907</v>
      </c>
      <c r="AF100" s="244"/>
      <c r="AG100" s="224" t="s">
        <v>1908</v>
      </c>
      <c r="AH100" s="244"/>
      <c r="AI100" s="269" t="s">
        <v>74</v>
      </c>
      <c r="AJ100" s="241" t="s">
        <v>1933</v>
      </c>
      <c r="AK100" s="269"/>
      <c r="AL100" s="269" t="s">
        <v>2020</v>
      </c>
      <c r="AM100" s="272" t="s">
        <v>2085</v>
      </c>
      <c r="AN100" s="269" t="s">
        <v>1250</v>
      </c>
      <c r="AO100" s="269" t="s">
        <v>1251</v>
      </c>
      <c r="AP100" s="273" t="s">
        <v>1253</v>
      </c>
      <c r="AQ100" s="269">
        <v>24636262</v>
      </c>
      <c r="AR100" s="269" t="s">
        <v>75</v>
      </c>
      <c r="AS100" s="269" t="s">
        <v>76</v>
      </c>
      <c r="AT100" s="232" t="e">
        <v>#N/A</v>
      </c>
      <c r="AU100" s="218"/>
    </row>
    <row r="101" spans="1:47" ht="22.5" customHeight="1" x14ac:dyDescent="0.25">
      <c r="A101" s="221"/>
      <c r="B101" s="221">
        <v>97</v>
      </c>
      <c r="C101" s="242" t="s">
        <v>1934</v>
      </c>
      <c r="D101" s="234" t="s">
        <v>959</v>
      </c>
      <c r="E101" s="243">
        <v>4</v>
      </c>
      <c r="F101" s="242" t="s">
        <v>2016</v>
      </c>
      <c r="G101" s="242" t="s">
        <v>90</v>
      </c>
      <c r="H101" s="243">
        <v>16</v>
      </c>
      <c r="I101" s="243">
        <v>11</v>
      </c>
      <c r="J101" s="243">
        <v>20</v>
      </c>
      <c r="K101" s="243">
        <v>12</v>
      </c>
      <c r="L101" s="243">
        <v>16</v>
      </c>
      <c r="M101" s="243">
        <v>8</v>
      </c>
      <c r="N101" s="243">
        <v>83</v>
      </c>
      <c r="O101" s="229">
        <v>3</v>
      </c>
      <c r="P101" s="231"/>
      <c r="Q101" s="231"/>
      <c r="R101" s="220">
        <v>0</v>
      </c>
      <c r="S101" s="231"/>
      <c r="T101" s="231"/>
      <c r="U101" s="219">
        <v>0</v>
      </c>
      <c r="V101" s="231"/>
      <c r="W101" s="231"/>
      <c r="X101" s="265">
        <v>0</v>
      </c>
      <c r="Y101" s="228"/>
      <c r="Z101" s="244"/>
      <c r="AA101" s="233" t="s">
        <v>1906</v>
      </c>
      <c r="AB101" s="229" t="s">
        <v>1906</v>
      </c>
      <c r="AC101" s="236" t="s">
        <v>1907</v>
      </c>
      <c r="AD101" s="237" t="s">
        <v>1907</v>
      </c>
      <c r="AE101" s="238" t="s">
        <v>1907</v>
      </c>
      <c r="AF101" s="244"/>
      <c r="AG101" s="224" t="s">
        <v>1908</v>
      </c>
      <c r="AH101" s="244"/>
      <c r="AI101" s="269" t="s">
        <v>728</v>
      </c>
      <c r="AJ101" s="271" t="s">
        <v>1934</v>
      </c>
      <c r="AK101" s="269"/>
      <c r="AL101" s="269" t="s">
        <v>2020</v>
      </c>
      <c r="AM101" s="272" t="s">
        <v>684</v>
      </c>
      <c r="AN101" s="269" t="s">
        <v>1254</v>
      </c>
      <c r="AO101" s="269" t="s">
        <v>1011</v>
      </c>
      <c r="AP101" s="273" t="s">
        <v>1255</v>
      </c>
      <c r="AQ101" s="269">
        <v>22375140</v>
      </c>
      <c r="AR101" s="269" t="s">
        <v>90</v>
      </c>
      <c r="AS101" s="269" t="s">
        <v>729</v>
      </c>
      <c r="AT101" s="232" t="e">
        <v>#N/A</v>
      </c>
      <c r="AU101" s="218"/>
    </row>
    <row r="102" spans="1:47" ht="22.5" customHeight="1" x14ac:dyDescent="0.25">
      <c r="A102" s="221"/>
      <c r="B102" s="221">
        <v>98</v>
      </c>
      <c r="C102" s="242" t="s">
        <v>325</v>
      </c>
      <c r="D102" s="234" t="s">
        <v>959</v>
      </c>
      <c r="E102" s="243">
        <v>12</v>
      </c>
      <c r="F102" s="242" t="s">
        <v>2026</v>
      </c>
      <c r="G102" s="242" t="s">
        <v>72</v>
      </c>
      <c r="H102" s="243">
        <v>48</v>
      </c>
      <c r="I102" s="243">
        <v>38</v>
      </c>
      <c r="J102" s="243">
        <v>37</v>
      </c>
      <c r="K102" s="243">
        <v>38</v>
      </c>
      <c r="L102" s="243">
        <v>35</v>
      </c>
      <c r="M102" s="243">
        <v>41</v>
      </c>
      <c r="N102" s="243">
        <v>237</v>
      </c>
      <c r="O102" s="229">
        <v>5</v>
      </c>
      <c r="P102" s="231"/>
      <c r="Q102" s="231"/>
      <c r="R102" s="220">
        <v>0</v>
      </c>
      <c r="S102" s="231"/>
      <c r="T102" s="231"/>
      <c r="U102" s="219">
        <v>0</v>
      </c>
      <c r="V102" s="231"/>
      <c r="W102" s="231"/>
      <c r="X102" s="265">
        <v>0</v>
      </c>
      <c r="Y102" s="228"/>
      <c r="Z102" s="244"/>
      <c r="AA102" s="233" t="s">
        <v>1906</v>
      </c>
      <c r="AB102" s="229" t="s">
        <v>1906</v>
      </c>
      <c r="AC102" s="236" t="s">
        <v>1907</v>
      </c>
      <c r="AD102" s="237" t="s">
        <v>1907</v>
      </c>
      <c r="AE102" s="238" t="s">
        <v>1907</v>
      </c>
      <c r="AF102" s="244"/>
      <c r="AG102" s="224" t="s">
        <v>1908</v>
      </c>
      <c r="AH102" s="244"/>
      <c r="AI102" s="269" t="s">
        <v>1256</v>
      </c>
      <c r="AJ102" s="271" t="s">
        <v>325</v>
      </c>
      <c r="AK102" s="269"/>
      <c r="AL102" s="269"/>
      <c r="AM102" s="272" t="s">
        <v>1935</v>
      </c>
      <c r="AN102" s="269" t="s">
        <v>1257</v>
      </c>
      <c r="AO102" s="269" t="s">
        <v>1258</v>
      </c>
      <c r="AP102" s="273" t="s">
        <v>1259</v>
      </c>
      <c r="AQ102" s="269">
        <v>26811793</v>
      </c>
      <c r="AR102" s="269" t="s">
        <v>72</v>
      </c>
      <c r="AS102" s="269" t="s">
        <v>326</v>
      </c>
      <c r="AT102" s="232" t="e">
        <v>#N/A</v>
      </c>
      <c r="AU102" s="218"/>
    </row>
    <row r="103" spans="1:47" ht="22.5" customHeight="1" x14ac:dyDescent="0.25">
      <c r="A103" s="221"/>
      <c r="B103" s="221">
        <v>99</v>
      </c>
      <c r="C103" s="242" t="s">
        <v>2086</v>
      </c>
      <c r="D103" s="234" t="s">
        <v>959</v>
      </c>
      <c r="E103" s="243">
        <v>14</v>
      </c>
      <c r="F103" s="242" t="s">
        <v>2033</v>
      </c>
      <c r="G103" s="242" t="s">
        <v>62</v>
      </c>
      <c r="H103" s="243">
        <v>40</v>
      </c>
      <c r="I103" s="243">
        <v>62</v>
      </c>
      <c r="J103" s="243">
        <v>39</v>
      </c>
      <c r="K103" s="243">
        <v>41</v>
      </c>
      <c r="L103" s="243">
        <v>60</v>
      </c>
      <c r="M103" s="243">
        <v>49</v>
      </c>
      <c r="N103" s="243">
        <v>291</v>
      </c>
      <c r="O103" s="229">
        <v>7</v>
      </c>
      <c r="P103" s="231"/>
      <c r="Q103" s="231"/>
      <c r="R103" s="220">
        <v>0</v>
      </c>
      <c r="S103" s="231"/>
      <c r="T103" s="231"/>
      <c r="U103" s="219">
        <v>0</v>
      </c>
      <c r="V103" s="231"/>
      <c r="W103" s="231"/>
      <c r="X103" s="265">
        <v>0</v>
      </c>
      <c r="Y103" s="228"/>
      <c r="Z103" s="244"/>
      <c r="AA103" s="233" t="s">
        <v>1906</v>
      </c>
      <c r="AB103" s="229" t="s">
        <v>1906</v>
      </c>
      <c r="AC103" s="236" t="s">
        <v>1907</v>
      </c>
      <c r="AD103" s="237" t="s">
        <v>1907</v>
      </c>
      <c r="AE103" s="238" t="s">
        <v>1907</v>
      </c>
      <c r="AF103" s="244"/>
      <c r="AG103" s="224" t="s">
        <v>1908</v>
      </c>
      <c r="AH103" s="244"/>
      <c r="AI103" s="269" t="s">
        <v>1260</v>
      </c>
      <c r="AJ103" s="271" t="s">
        <v>2086</v>
      </c>
      <c r="AK103" s="269" t="s">
        <v>2087</v>
      </c>
      <c r="AL103" s="269"/>
      <c r="AM103" s="272" t="s">
        <v>2001</v>
      </c>
      <c r="AN103" s="269" t="s">
        <v>135</v>
      </c>
      <c r="AO103" s="269" t="s">
        <v>1261</v>
      </c>
      <c r="AP103" s="273" t="s">
        <v>1262</v>
      </c>
      <c r="AQ103" s="269">
        <v>25812708</v>
      </c>
      <c r="AR103" s="269" t="s">
        <v>62</v>
      </c>
      <c r="AS103" s="269" t="s">
        <v>136</v>
      </c>
      <c r="AT103" s="232" t="e">
        <v>#N/A</v>
      </c>
      <c r="AU103" s="218"/>
    </row>
    <row r="104" spans="1:47" ht="22.5" customHeight="1" x14ac:dyDescent="0.25">
      <c r="A104" s="221"/>
      <c r="B104" s="221">
        <v>100</v>
      </c>
      <c r="C104" s="242" t="s">
        <v>730</v>
      </c>
      <c r="D104" s="251" t="s">
        <v>959</v>
      </c>
      <c r="E104" s="253">
        <v>6</v>
      </c>
      <c r="F104" s="252" t="s">
        <v>2021</v>
      </c>
      <c r="G104" s="242" t="s">
        <v>90</v>
      </c>
      <c r="H104" s="243">
        <v>10</v>
      </c>
      <c r="I104" s="243">
        <v>16</v>
      </c>
      <c r="J104" s="243">
        <v>15</v>
      </c>
      <c r="K104" s="243">
        <v>12</v>
      </c>
      <c r="L104" s="243">
        <v>12</v>
      </c>
      <c r="M104" s="243">
        <v>18</v>
      </c>
      <c r="N104" s="243">
        <v>83</v>
      </c>
      <c r="O104" s="229">
        <v>3</v>
      </c>
      <c r="P104" s="231"/>
      <c r="Q104" s="231"/>
      <c r="R104" s="220">
        <v>0</v>
      </c>
      <c r="S104" s="231"/>
      <c r="T104" s="231"/>
      <c r="U104" s="219">
        <v>0</v>
      </c>
      <c r="V104" s="231"/>
      <c r="W104" s="231"/>
      <c r="X104" s="265">
        <v>0</v>
      </c>
      <c r="Y104" s="228"/>
      <c r="Z104" s="244"/>
      <c r="AA104" s="233" t="s">
        <v>1906</v>
      </c>
      <c r="AB104" s="229" t="s">
        <v>1906</v>
      </c>
      <c r="AC104" s="236" t="s">
        <v>1907</v>
      </c>
      <c r="AD104" s="237" t="s">
        <v>1907</v>
      </c>
      <c r="AE104" s="238" t="s">
        <v>1907</v>
      </c>
      <c r="AF104" s="244"/>
      <c r="AG104" s="224" t="s">
        <v>1908</v>
      </c>
      <c r="AH104" s="244"/>
      <c r="AI104" s="269" t="s">
        <v>731</v>
      </c>
      <c r="AJ104" s="271" t="s">
        <v>730</v>
      </c>
      <c r="AK104" s="269"/>
      <c r="AL104" s="269"/>
      <c r="AM104" s="272" t="s">
        <v>732</v>
      </c>
      <c r="AN104" s="269" t="s">
        <v>733</v>
      </c>
      <c r="AO104" s="269" t="s">
        <v>1263</v>
      </c>
      <c r="AP104" s="273" t="s">
        <v>1264</v>
      </c>
      <c r="AQ104" s="269">
        <v>22870723</v>
      </c>
      <c r="AR104" s="269" t="s">
        <v>90</v>
      </c>
      <c r="AS104" s="269" t="s">
        <v>734</v>
      </c>
      <c r="AT104" s="254" t="e">
        <v>#N/A</v>
      </c>
      <c r="AU104" s="255"/>
    </row>
    <row r="105" spans="1:47" ht="22.5" customHeight="1" x14ac:dyDescent="0.25">
      <c r="A105" s="221"/>
      <c r="B105" s="221">
        <v>101</v>
      </c>
      <c r="C105" s="242" t="s">
        <v>1265</v>
      </c>
      <c r="D105" s="234" t="s">
        <v>959</v>
      </c>
      <c r="E105" s="243">
        <v>10</v>
      </c>
      <c r="F105" s="242" t="s">
        <v>2033</v>
      </c>
      <c r="G105" s="242" t="s">
        <v>62</v>
      </c>
      <c r="H105" s="243">
        <v>25</v>
      </c>
      <c r="I105" s="243">
        <v>33</v>
      </c>
      <c r="J105" s="243">
        <v>32</v>
      </c>
      <c r="K105" s="243">
        <v>28</v>
      </c>
      <c r="L105" s="243">
        <v>30</v>
      </c>
      <c r="M105" s="243">
        <v>25</v>
      </c>
      <c r="N105" s="243">
        <v>173</v>
      </c>
      <c r="O105" s="229">
        <v>5</v>
      </c>
      <c r="P105" s="231"/>
      <c r="Q105" s="231"/>
      <c r="R105" s="220">
        <v>0</v>
      </c>
      <c r="S105" s="231"/>
      <c r="T105" s="231"/>
      <c r="U105" s="219">
        <v>0</v>
      </c>
      <c r="V105" s="231"/>
      <c r="W105" s="231"/>
      <c r="X105" s="265">
        <v>0</v>
      </c>
      <c r="Y105" s="228"/>
      <c r="Z105" s="244"/>
      <c r="AA105" s="233" t="s">
        <v>1906</v>
      </c>
      <c r="AB105" s="229" t="s">
        <v>1906</v>
      </c>
      <c r="AC105" s="236" t="s">
        <v>1907</v>
      </c>
      <c r="AD105" s="237" t="s">
        <v>1907</v>
      </c>
      <c r="AE105" s="238" t="s">
        <v>1907</v>
      </c>
      <c r="AF105" s="244"/>
      <c r="AG105" s="224" t="s">
        <v>1908</v>
      </c>
      <c r="AH105" s="244"/>
      <c r="AI105" s="272" t="s">
        <v>2088</v>
      </c>
      <c r="AJ105" s="241" t="s">
        <v>1265</v>
      </c>
      <c r="AK105" s="269"/>
      <c r="AL105" s="269" t="s">
        <v>2054</v>
      </c>
      <c r="AM105" s="272" t="s">
        <v>1992</v>
      </c>
      <c r="AN105" s="269" t="s">
        <v>1267</v>
      </c>
      <c r="AO105" s="269" t="s">
        <v>1268</v>
      </c>
      <c r="AP105" s="273" t="s">
        <v>1269</v>
      </c>
      <c r="AQ105" s="269">
        <v>25812706</v>
      </c>
      <c r="AR105" s="269" t="s">
        <v>62</v>
      </c>
      <c r="AS105" s="269" t="s">
        <v>213</v>
      </c>
      <c r="AT105" s="232" t="e">
        <v>#N/A</v>
      </c>
      <c r="AU105" s="218"/>
    </row>
    <row r="106" spans="1:47" ht="22.5" customHeight="1" x14ac:dyDescent="0.25">
      <c r="A106" s="221"/>
      <c r="B106" s="221">
        <v>102</v>
      </c>
      <c r="C106" s="242" t="s">
        <v>2089</v>
      </c>
      <c r="D106" s="251" t="s">
        <v>959</v>
      </c>
      <c r="E106" s="253">
        <v>6</v>
      </c>
      <c r="F106" s="252" t="s">
        <v>2021</v>
      </c>
      <c r="G106" s="242" t="s">
        <v>90</v>
      </c>
      <c r="H106" s="243">
        <v>13</v>
      </c>
      <c r="I106" s="243">
        <v>16</v>
      </c>
      <c r="J106" s="243">
        <v>13</v>
      </c>
      <c r="K106" s="243">
        <v>23</v>
      </c>
      <c r="L106" s="243">
        <v>12</v>
      </c>
      <c r="M106" s="243">
        <v>22</v>
      </c>
      <c r="N106" s="243">
        <v>99</v>
      </c>
      <c r="O106" s="229">
        <v>3</v>
      </c>
      <c r="P106" s="231"/>
      <c r="Q106" s="231"/>
      <c r="R106" s="220">
        <v>0</v>
      </c>
      <c r="S106" s="231"/>
      <c r="T106" s="231"/>
      <c r="U106" s="219">
        <v>0</v>
      </c>
      <c r="V106" s="231"/>
      <c r="W106" s="231"/>
      <c r="X106" s="265">
        <v>0</v>
      </c>
      <c r="Y106" s="228"/>
      <c r="Z106" s="244"/>
      <c r="AA106" s="233" t="s">
        <v>1906</v>
      </c>
      <c r="AB106" s="229" t="s">
        <v>1906</v>
      </c>
      <c r="AC106" s="236" t="s">
        <v>1907</v>
      </c>
      <c r="AD106" s="237" t="s">
        <v>1907</v>
      </c>
      <c r="AE106" s="238" t="s">
        <v>1907</v>
      </c>
      <c r="AF106" s="244"/>
      <c r="AG106" s="224" t="s">
        <v>1908</v>
      </c>
      <c r="AH106" s="244"/>
      <c r="AI106" s="269" t="s">
        <v>1270</v>
      </c>
      <c r="AJ106" s="241" t="s">
        <v>2089</v>
      </c>
      <c r="AK106" s="269" t="s">
        <v>2090</v>
      </c>
      <c r="AL106" s="269" t="s">
        <v>2020</v>
      </c>
      <c r="AM106" s="272" t="s">
        <v>1582</v>
      </c>
      <c r="AN106" s="269" t="s">
        <v>736</v>
      </c>
      <c r="AO106" s="269" t="s">
        <v>1271</v>
      </c>
      <c r="AP106" s="273" t="s">
        <v>1272</v>
      </c>
      <c r="AQ106" s="269">
        <v>22932794</v>
      </c>
      <c r="AR106" s="269" t="s">
        <v>90</v>
      </c>
      <c r="AS106" s="269" t="s">
        <v>737</v>
      </c>
      <c r="AT106" s="254" t="e">
        <v>#N/A</v>
      </c>
      <c r="AU106" s="255"/>
    </row>
    <row r="107" spans="1:47" ht="22.5" customHeight="1" x14ac:dyDescent="0.25">
      <c r="A107" s="221"/>
      <c r="B107" s="221">
        <v>103</v>
      </c>
      <c r="C107" s="242" t="s">
        <v>464</v>
      </c>
      <c r="D107" s="251" t="s">
        <v>959</v>
      </c>
      <c r="E107" s="253">
        <v>12</v>
      </c>
      <c r="F107" s="252" t="s">
        <v>2031</v>
      </c>
      <c r="G107" s="242" t="s">
        <v>75</v>
      </c>
      <c r="H107" s="243">
        <v>38</v>
      </c>
      <c r="I107" s="243">
        <v>46</v>
      </c>
      <c r="J107" s="243">
        <v>47</v>
      </c>
      <c r="K107" s="243">
        <v>32</v>
      </c>
      <c r="L107" s="243">
        <v>45</v>
      </c>
      <c r="M107" s="243">
        <v>44</v>
      </c>
      <c r="N107" s="243">
        <v>252</v>
      </c>
      <c r="O107" s="229">
        <v>5</v>
      </c>
      <c r="P107" s="231"/>
      <c r="Q107" s="231"/>
      <c r="R107" s="220">
        <v>0</v>
      </c>
      <c r="S107" s="231"/>
      <c r="T107" s="231"/>
      <c r="U107" s="219">
        <v>0</v>
      </c>
      <c r="V107" s="231"/>
      <c r="W107" s="231"/>
      <c r="X107" s="265">
        <v>0</v>
      </c>
      <c r="Y107" s="228"/>
      <c r="Z107" s="244"/>
      <c r="AA107" s="233" t="s">
        <v>1906</v>
      </c>
      <c r="AB107" s="229" t="s">
        <v>1906</v>
      </c>
      <c r="AC107" s="236" t="s">
        <v>1907</v>
      </c>
      <c r="AD107" s="237" t="s">
        <v>1907</v>
      </c>
      <c r="AE107" s="238" t="s">
        <v>1907</v>
      </c>
      <c r="AF107" s="244"/>
      <c r="AG107" s="224" t="s">
        <v>1908</v>
      </c>
      <c r="AH107" s="244"/>
      <c r="AI107" s="269" t="s">
        <v>465</v>
      </c>
      <c r="AJ107" s="271" t="s">
        <v>464</v>
      </c>
      <c r="AK107" s="269"/>
      <c r="AL107" s="269"/>
      <c r="AM107" s="272" t="s">
        <v>1273</v>
      </c>
      <c r="AN107" s="269" t="s">
        <v>1274</v>
      </c>
      <c r="AO107" s="269" t="s">
        <v>1275</v>
      </c>
      <c r="AP107" s="273" t="s">
        <v>1276</v>
      </c>
      <c r="AQ107" s="269">
        <v>24819255</v>
      </c>
      <c r="AR107" s="269" t="s">
        <v>75</v>
      </c>
      <c r="AS107" s="269" t="s">
        <v>466</v>
      </c>
      <c r="AT107" s="254" t="e">
        <v>#N/A</v>
      </c>
      <c r="AU107" s="255"/>
    </row>
    <row r="108" spans="1:47" ht="22.5" customHeight="1" x14ac:dyDescent="0.25">
      <c r="A108" s="221"/>
      <c r="B108" s="221">
        <v>104</v>
      </c>
      <c r="C108" s="242" t="s">
        <v>2091</v>
      </c>
      <c r="D108" s="234" t="s">
        <v>959</v>
      </c>
      <c r="E108" s="243">
        <v>3</v>
      </c>
      <c r="F108" s="242" t="s">
        <v>2018</v>
      </c>
      <c r="G108" s="242" t="s">
        <v>75</v>
      </c>
      <c r="H108" s="243">
        <v>10</v>
      </c>
      <c r="I108" s="243">
        <v>3</v>
      </c>
      <c r="J108" s="243">
        <v>9</v>
      </c>
      <c r="K108" s="243">
        <v>11</v>
      </c>
      <c r="L108" s="243">
        <v>5</v>
      </c>
      <c r="M108" s="243">
        <v>7</v>
      </c>
      <c r="N108" s="243">
        <v>45</v>
      </c>
      <c r="O108" s="229">
        <v>3</v>
      </c>
      <c r="P108" s="231"/>
      <c r="Q108" s="231"/>
      <c r="R108" s="220">
        <v>0</v>
      </c>
      <c r="S108" s="231"/>
      <c r="T108" s="231"/>
      <c r="U108" s="219">
        <v>0</v>
      </c>
      <c r="V108" s="231"/>
      <c r="W108" s="231"/>
      <c r="X108" s="265">
        <v>0</v>
      </c>
      <c r="Y108" s="228"/>
      <c r="Z108" s="244"/>
      <c r="AA108" s="233" t="s">
        <v>1906</v>
      </c>
      <c r="AB108" s="229" t="s">
        <v>1906</v>
      </c>
      <c r="AC108" s="236" t="s">
        <v>1907</v>
      </c>
      <c r="AD108" s="237" t="s">
        <v>1907</v>
      </c>
      <c r="AE108" s="238" t="s">
        <v>1907</v>
      </c>
      <c r="AF108" s="244"/>
      <c r="AG108" s="224" t="s">
        <v>1908</v>
      </c>
      <c r="AH108" s="244"/>
      <c r="AI108" s="269" t="s">
        <v>1277</v>
      </c>
      <c r="AJ108" s="241" t="s">
        <v>2091</v>
      </c>
      <c r="AK108" s="269" t="s">
        <v>2092</v>
      </c>
      <c r="AL108" s="269" t="s">
        <v>2054</v>
      </c>
      <c r="AM108" s="272" t="s">
        <v>880</v>
      </c>
      <c r="AN108" s="269" t="s">
        <v>1279</v>
      </c>
      <c r="AO108" s="269" t="s">
        <v>1280</v>
      </c>
      <c r="AP108" s="273" t="s">
        <v>1281</v>
      </c>
      <c r="AQ108" s="269">
        <v>24817030</v>
      </c>
      <c r="AR108" s="269" t="s">
        <v>75</v>
      </c>
      <c r="AS108" s="269" t="s">
        <v>555</v>
      </c>
      <c r="AT108" s="232" t="e">
        <v>#N/A</v>
      </c>
      <c r="AU108" s="218"/>
    </row>
    <row r="109" spans="1:47" ht="22.5" customHeight="1" x14ac:dyDescent="0.25">
      <c r="A109" s="221"/>
      <c r="B109" s="221">
        <v>105</v>
      </c>
      <c r="C109" s="242" t="s">
        <v>2093</v>
      </c>
      <c r="D109" s="251" t="s">
        <v>959</v>
      </c>
      <c r="E109" s="253">
        <v>4</v>
      </c>
      <c r="F109" s="252" t="s">
        <v>2033</v>
      </c>
      <c r="G109" s="242" t="s">
        <v>62</v>
      </c>
      <c r="H109" s="243">
        <v>11</v>
      </c>
      <c r="I109" s="243">
        <v>5</v>
      </c>
      <c r="J109" s="243">
        <v>14</v>
      </c>
      <c r="K109" s="243">
        <v>5</v>
      </c>
      <c r="L109" s="243">
        <v>8</v>
      </c>
      <c r="M109" s="243">
        <v>7</v>
      </c>
      <c r="N109" s="243">
        <v>50</v>
      </c>
      <c r="O109" s="229">
        <v>3</v>
      </c>
      <c r="P109" s="231"/>
      <c r="Q109" s="231"/>
      <c r="R109" s="220">
        <v>0</v>
      </c>
      <c r="S109" s="231"/>
      <c r="T109" s="231"/>
      <c r="U109" s="219">
        <v>0</v>
      </c>
      <c r="V109" s="231"/>
      <c r="W109" s="231"/>
      <c r="X109" s="265">
        <v>0</v>
      </c>
      <c r="Y109" s="228"/>
      <c r="Z109" s="244"/>
      <c r="AA109" s="233" t="s">
        <v>1906</v>
      </c>
      <c r="AB109" s="229" t="s">
        <v>1906</v>
      </c>
      <c r="AC109" s="236" t="s">
        <v>1907</v>
      </c>
      <c r="AD109" s="237" t="s">
        <v>1907</v>
      </c>
      <c r="AE109" s="238" t="s">
        <v>1907</v>
      </c>
      <c r="AF109" s="244"/>
      <c r="AG109" s="224" t="s">
        <v>1908</v>
      </c>
      <c r="AH109" s="244"/>
      <c r="AI109" s="272" t="s">
        <v>1910</v>
      </c>
      <c r="AJ109" s="271" t="s">
        <v>2093</v>
      </c>
      <c r="AK109" s="269" t="s">
        <v>2094</v>
      </c>
      <c r="AL109" s="269" t="s">
        <v>2054</v>
      </c>
      <c r="AM109" s="272" t="s">
        <v>363</v>
      </c>
      <c r="AN109" s="269"/>
      <c r="AO109" s="269" t="s">
        <v>1282</v>
      </c>
      <c r="AP109" s="273" t="s">
        <v>1283</v>
      </c>
      <c r="AQ109" s="269">
        <v>25813500</v>
      </c>
      <c r="AR109" s="269" t="s">
        <v>62</v>
      </c>
      <c r="AS109" s="269" t="s">
        <v>364</v>
      </c>
      <c r="AT109" s="254" t="e">
        <v>#N/A</v>
      </c>
      <c r="AU109" s="255"/>
    </row>
    <row r="110" spans="1:47" ht="22.5" customHeight="1" x14ac:dyDescent="0.25">
      <c r="A110" s="221"/>
      <c r="B110" s="221">
        <v>106</v>
      </c>
      <c r="C110" s="242" t="s">
        <v>2095</v>
      </c>
      <c r="D110" s="251" t="s">
        <v>959</v>
      </c>
      <c r="E110" s="253">
        <v>2</v>
      </c>
      <c r="F110" s="252" t="s">
        <v>2026</v>
      </c>
      <c r="G110" s="242" t="s">
        <v>72</v>
      </c>
      <c r="H110" s="243">
        <v>3</v>
      </c>
      <c r="I110" s="243">
        <v>1</v>
      </c>
      <c r="J110" s="243">
        <v>2</v>
      </c>
      <c r="K110" s="243">
        <v>2</v>
      </c>
      <c r="L110" s="243">
        <v>2</v>
      </c>
      <c r="M110" s="243">
        <v>4</v>
      </c>
      <c r="N110" s="243">
        <v>14</v>
      </c>
      <c r="O110" s="229">
        <v>2</v>
      </c>
      <c r="P110" s="231"/>
      <c r="Q110" s="231"/>
      <c r="R110" s="220">
        <v>0</v>
      </c>
      <c r="S110" s="231"/>
      <c r="T110" s="231"/>
      <c r="U110" s="219">
        <v>0</v>
      </c>
      <c r="V110" s="231"/>
      <c r="W110" s="231"/>
      <c r="X110" s="265">
        <v>0</v>
      </c>
      <c r="Y110" s="228"/>
      <c r="Z110" s="244"/>
      <c r="AA110" s="233" t="s">
        <v>1906</v>
      </c>
      <c r="AB110" s="229" t="s">
        <v>1906</v>
      </c>
      <c r="AC110" s="236" t="s">
        <v>1907</v>
      </c>
      <c r="AD110" s="237" t="s">
        <v>1907</v>
      </c>
      <c r="AE110" s="238" t="s">
        <v>1907</v>
      </c>
      <c r="AF110" s="244"/>
      <c r="AG110" s="224" t="s">
        <v>1908</v>
      </c>
      <c r="AH110" s="244"/>
      <c r="AI110" s="269" t="s">
        <v>1284</v>
      </c>
      <c r="AJ110" s="241" t="s">
        <v>2095</v>
      </c>
      <c r="AK110" s="269" t="s">
        <v>2096</v>
      </c>
      <c r="AL110" s="269" t="s">
        <v>2020</v>
      </c>
      <c r="AM110" s="272" t="s">
        <v>1936</v>
      </c>
      <c r="AN110" s="269" t="s">
        <v>1285</v>
      </c>
      <c r="AO110" s="269" t="s">
        <v>1286</v>
      </c>
      <c r="AP110" s="273" t="s">
        <v>1287</v>
      </c>
      <c r="AQ110" s="269">
        <v>26332114</v>
      </c>
      <c r="AR110" s="269" t="s">
        <v>72</v>
      </c>
      <c r="AS110" s="269" t="s">
        <v>198</v>
      </c>
      <c r="AT110" s="254" t="e">
        <v>#N/A</v>
      </c>
      <c r="AU110" s="255"/>
    </row>
    <row r="111" spans="1:47" ht="22.5" customHeight="1" x14ac:dyDescent="0.25">
      <c r="A111" s="221"/>
      <c r="B111" s="221">
        <v>107</v>
      </c>
      <c r="C111" s="242" t="s">
        <v>556</v>
      </c>
      <c r="D111" s="251" t="s">
        <v>959</v>
      </c>
      <c r="E111" s="253">
        <v>14</v>
      </c>
      <c r="F111" s="252" t="s">
        <v>2031</v>
      </c>
      <c r="G111" s="242" t="s">
        <v>75</v>
      </c>
      <c r="H111" s="243">
        <v>42</v>
      </c>
      <c r="I111" s="243">
        <v>55</v>
      </c>
      <c r="J111" s="243">
        <v>50</v>
      </c>
      <c r="K111" s="243">
        <v>57</v>
      </c>
      <c r="L111" s="243">
        <v>46</v>
      </c>
      <c r="M111" s="243">
        <v>42</v>
      </c>
      <c r="N111" s="243">
        <v>292</v>
      </c>
      <c r="O111" s="229">
        <v>5</v>
      </c>
      <c r="P111" s="231"/>
      <c r="Q111" s="231"/>
      <c r="R111" s="220">
        <v>0</v>
      </c>
      <c r="S111" s="231"/>
      <c r="T111" s="231"/>
      <c r="U111" s="219">
        <v>0</v>
      </c>
      <c r="V111" s="231"/>
      <c r="W111" s="231"/>
      <c r="X111" s="265">
        <v>0</v>
      </c>
      <c r="Y111" s="228"/>
      <c r="Z111" s="244"/>
      <c r="AA111" s="233" t="s">
        <v>1906</v>
      </c>
      <c r="AB111" s="229" t="s">
        <v>1906</v>
      </c>
      <c r="AC111" s="236" t="s">
        <v>1907</v>
      </c>
      <c r="AD111" s="237" t="s">
        <v>1907</v>
      </c>
      <c r="AE111" s="238" t="s">
        <v>1907</v>
      </c>
      <c r="AF111" s="244"/>
      <c r="AG111" s="224" t="s">
        <v>1908</v>
      </c>
      <c r="AH111" s="244"/>
      <c r="AI111" s="269" t="s">
        <v>557</v>
      </c>
      <c r="AJ111" s="271" t="s">
        <v>556</v>
      </c>
      <c r="AK111" s="269"/>
      <c r="AL111" s="269"/>
      <c r="AM111" s="272" t="s">
        <v>1538</v>
      </c>
      <c r="AN111" s="269" t="s">
        <v>558</v>
      </c>
      <c r="AO111" s="269" t="s">
        <v>559</v>
      </c>
      <c r="AP111" s="273" t="s">
        <v>1288</v>
      </c>
      <c r="AQ111" s="269">
        <v>24819778</v>
      </c>
      <c r="AR111" s="269" t="s">
        <v>75</v>
      </c>
      <c r="AS111" s="269" t="s">
        <v>560</v>
      </c>
      <c r="AT111" s="254" t="e">
        <v>#N/A</v>
      </c>
      <c r="AU111" s="255"/>
    </row>
    <row r="112" spans="1:47" ht="22.5" customHeight="1" x14ac:dyDescent="0.25">
      <c r="A112" s="221"/>
      <c r="B112" s="221">
        <v>108</v>
      </c>
      <c r="C112" s="242" t="s">
        <v>158</v>
      </c>
      <c r="D112" s="251" t="s">
        <v>2022</v>
      </c>
      <c r="E112" s="253">
        <v>6</v>
      </c>
      <c r="F112" s="252" t="s">
        <v>2016</v>
      </c>
      <c r="G112" s="242" t="s">
        <v>90</v>
      </c>
      <c r="H112" s="243">
        <v>0</v>
      </c>
      <c r="I112" s="243">
        <v>0</v>
      </c>
      <c r="J112" s="243">
        <v>0</v>
      </c>
      <c r="K112" s="243">
        <v>22</v>
      </c>
      <c r="L112" s="243">
        <v>25</v>
      </c>
      <c r="M112" s="243">
        <v>23</v>
      </c>
      <c r="N112" s="243">
        <v>70</v>
      </c>
      <c r="O112" s="229">
        <v>3</v>
      </c>
      <c r="P112" s="231"/>
      <c r="Q112" s="231"/>
      <c r="R112" s="220">
        <v>0</v>
      </c>
      <c r="S112" s="231"/>
      <c r="T112" s="231"/>
      <c r="U112" s="219">
        <v>0</v>
      </c>
      <c r="V112" s="231"/>
      <c r="W112" s="231"/>
      <c r="X112" s="265">
        <v>0</v>
      </c>
      <c r="Y112" s="228"/>
      <c r="Z112" s="244"/>
      <c r="AA112" s="233" t="s">
        <v>1906</v>
      </c>
      <c r="AB112" s="229" t="s">
        <v>1906</v>
      </c>
      <c r="AC112" s="236" t="s">
        <v>1907</v>
      </c>
      <c r="AD112" s="237" t="s">
        <v>1907</v>
      </c>
      <c r="AE112" s="238" t="s">
        <v>1907</v>
      </c>
      <c r="AF112" s="244"/>
      <c r="AG112" s="224" t="s">
        <v>1908</v>
      </c>
      <c r="AH112" s="244"/>
      <c r="AI112" s="269" t="s">
        <v>159</v>
      </c>
      <c r="AJ112" s="271" t="s">
        <v>158</v>
      </c>
      <c r="AK112" s="269"/>
      <c r="AL112" s="269" t="s">
        <v>2020</v>
      </c>
      <c r="AM112" s="272" t="s">
        <v>1998</v>
      </c>
      <c r="AN112" s="269" t="s">
        <v>1289</v>
      </c>
      <c r="AO112" s="269" t="s">
        <v>161</v>
      </c>
      <c r="AP112" s="273" t="s">
        <v>1290</v>
      </c>
      <c r="AQ112" s="269">
        <v>22730789</v>
      </c>
      <c r="AR112" s="269" t="s">
        <v>90</v>
      </c>
      <c r="AS112" s="269" t="s">
        <v>162</v>
      </c>
      <c r="AT112" s="254" t="e">
        <v>#N/A</v>
      </c>
      <c r="AU112" s="255"/>
    </row>
    <row r="113" spans="1:47" ht="22.5" customHeight="1" x14ac:dyDescent="0.25">
      <c r="A113" s="221"/>
      <c r="B113" s="221">
        <v>109</v>
      </c>
      <c r="C113" s="242" t="s">
        <v>1937</v>
      </c>
      <c r="D113" s="234" t="s">
        <v>2022</v>
      </c>
      <c r="E113" s="243">
        <v>9</v>
      </c>
      <c r="F113" s="242" t="s">
        <v>2016</v>
      </c>
      <c r="G113" s="242" t="s">
        <v>90</v>
      </c>
      <c r="H113" s="243">
        <v>0</v>
      </c>
      <c r="I113" s="243">
        <v>0</v>
      </c>
      <c r="J113" s="243">
        <v>0</v>
      </c>
      <c r="K113" s="243">
        <v>48</v>
      </c>
      <c r="L113" s="243">
        <v>57</v>
      </c>
      <c r="M113" s="243">
        <v>50</v>
      </c>
      <c r="N113" s="243">
        <v>155</v>
      </c>
      <c r="O113" s="229">
        <v>7</v>
      </c>
      <c r="P113" s="231"/>
      <c r="Q113" s="231"/>
      <c r="R113" s="220">
        <v>0</v>
      </c>
      <c r="S113" s="231"/>
      <c r="T113" s="231"/>
      <c r="U113" s="219">
        <v>0</v>
      </c>
      <c r="V113" s="231"/>
      <c r="W113" s="231"/>
      <c r="X113" s="265">
        <v>0</v>
      </c>
      <c r="Y113" s="228"/>
      <c r="Z113" s="244"/>
      <c r="AA113" s="233" t="s">
        <v>1906</v>
      </c>
      <c r="AB113" s="229" t="s">
        <v>1906</v>
      </c>
      <c r="AC113" s="236" t="s">
        <v>1907</v>
      </c>
      <c r="AD113" s="237" t="s">
        <v>1907</v>
      </c>
      <c r="AE113" s="238" t="s">
        <v>1907</v>
      </c>
      <c r="AF113" s="244"/>
      <c r="AG113" s="224" t="s">
        <v>1908</v>
      </c>
      <c r="AH113" s="244"/>
      <c r="AI113" s="269" t="s">
        <v>1839</v>
      </c>
      <c r="AJ113" s="241" t="s">
        <v>1937</v>
      </c>
      <c r="AK113" s="269"/>
      <c r="AL113" s="269" t="s">
        <v>2020</v>
      </c>
      <c r="AM113" s="272" t="s">
        <v>290</v>
      </c>
      <c r="AN113" s="269" t="s">
        <v>1840</v>
      </c>
      <c r="AO113" s="269" t="s">
        <v>384</v>
      </c>
      <c r="AP113" s="273" t="s">
        <v>1291</v>
      </c>
      <c r="AQ113" s="269">
        <v>22877706</v>
      </c>
      <c r="AR113" s="269" t="s">
        <v>90</v>
      </c>
      <c r="AS113" s="269" t="s">
        <v>385</v>
      </c>
      <c r="AT113" s="232" t="e">
        <v>#N/A</v>
      </c>
      <c r="AU113" s="218"/>
    </row>
    <row r="114" spans="1:47" ht="22.5" customHeight="1" x14ac:dyDescent="0.25">
      <c r="A114" s="221"/>
      <c r="B114" s="221">
        <v>110</v>
      </c>
      <c r="C114" s="242" t="s">
        <v>2097</v>
      </c>
      <c r="D114" s="251" t="s">
        <v>959</v>
      </c>
      <c r="E114" s="253">
        <v>6</v>
      </c>
      <c r="F114" s="252" t="s">
        <v>2021</v>
      </c>
      <c r="G114" s="242" t="s">
        <v>90</v>
      </c>
      <c r="H114" s="243">
        <v>21</v>
      </c>
      <c r="I114" s="243">
        <v>17</v>
      </c>
      <c r="J114" s="243">
        <v>17</v>
      </c>
      <c r="K114" s="243">
        <v>20</v>
      </c>
      <c r="L114" s="243">
        <v>14</v>
      </c>
      <c r="M114" s="243">
        <v>19</v>
      </c>
      <c r="N114" s="243">
        <v>108</v>
      </c>
      <c r="O114" s="229">
        <v>3</v>
      </c>
      <c r="P114" s="231"/>
      <c r="Q114" s="231"/>
      <c r="R114" s="220">
        <v>0</v>
      </c>
      <c r="S114" s="231"/>
      <c r="T114" s="231"/>
      <c r="U114" s="219">
        <v>0</v>
      </c>
      <c r="V114" s="231"/>
      <c r="W114" s="231"/>
      <c r="X114" s="265">
        <v>0</v>
      </c>
      <c r="Y114" s="228"/>
      <c r="Z114" s="244"/>
      <c r="AA114" s="233" t="s">
        <v>1906</v>
      </c>
      <c r="AB114" s="229" t="s">
        <v>1906</v>
      </c>
      <c r="AC114" s="236" t="s">
        <v>1907</v>
      </c>
      <c r="AD114" s="237" t="s">
        <v>1907</v>
      </c>
      <c r="AE114" s="238" t="s">
        <v>1907</v>
      </c>
      <c r="AF114" s="244"/>
      <c r="AG114" s="224" t="s">
        <v>1908</v>
      </c>
      <c r="AH114" s="244"/>
      <c r="AI114" s="269" t="s">
        <v>1292</v>
      </c>
      <c r="AJ114" s="271" t="s">
        <v>2097</v>
      </c>
      <c r="AK114" s="269" t="s">
        <v>2098</v>
      </c>
      <c r="AL114" s="269" t="s">
        <v>2020</v>
      </c>
      <c r="AM114" s="272" t="s">
        <v>1841</v>
      </c>
      <c r="AN114" s="269" t="s">
        <v>1293</v>
      </c>
      <c r="AO114" s="269" t="s">
        <v>1294</v>
      </c>
      <c r="AP114" s="273" t="s">
        <v>1295</v>
      </c>
      <c r="AQ114" s="269">
        <v>22922511</v>
      </c>
      <c r="AR114" s="269" t="s">
        <v>90</v>
      </c>
      <c r="AS114" s="269" t="s">
        <v>738</v>
      </c>
      <c r="AT114" s="254" t="e">
        <v>#N/A</v>
      </c>
      <c r="AU114" s="255"/>
    </row>
    <row r="115" spans="1:47" ht="22.5" customHeight="1" x14ac:dyDescent="0.25">
      <c r="A115" s="221"/>
      <c r="B115" s="221">
        <v>111</v>
      </c>
      <c r="C115" s="242" t="s">
        <v>561</v>
      </c>
      <c r="D115" s="234" t="s">
        <v>959</v>
      </c>
      <c r="E115" s="243">
        <v>3</v>
      </c>
      <c r="F115" s="242" t="s">
        <v>2018</v>
      </c>
      <c r="G115" s="242" t="s">
        <v>75</v>
      </c>
      <c r="H115" s="243">
        <v>7</v>
      </c>
      <c r="I115" s="243">
        <v>4</v>
      </c>
      <c r="J115" s="243">
        <v>8</v>
      </c>
      <c r="K115" s="243">
        <v>4</v>
      </c>
      <c r="L115" s="243">
        <v>4</v>
      </c>
      <c r="M115" s="243">
        <v>4</v>
      </c>
      <c r="N115" s="243">
        <v>31</v>
      </c>
      <c r="O115" s="229">
        <v>3</v>
      </c>
      <c r="P115" s="231"/>
      <c r="Q115" s="231"/>
      <c r="R115" s="220">
        <v>0</v>
      </c>
      <c r="S115" s="231"/>
      <c r="T115" s="231"/>
      <c r="U115" s="219">
        <v>0</v>
      </c>
      <c r="V115" s="231"/>
      <c r="W115" s="231"/>
      <c r="X115" s="265">
        <v>0</v>
      </c>
      <c r="Y115" s="228"/>
      <c r="Z115" s="244"/>
      <c r="AA115" s="233" t="s">
        <v>1906</v>
      </c>
      <c r="AB115" s="229" t="s">
        <v>1906</v>
      </c>
      <c r="AC115" s="236" t="s">
        <v>1907</v>
      </c>
      <c r="AD115" s="237" t="s">
        <v>1907</v>
      </c>
      <c r="AE115" s="238" t="s">
        <v>1907</v>
      </c>
      <c r="AF115" s="244"/>
      <c r="AG115" s="224" t="s">
        <v>1908</v>
      </c>
      <c r="AH115" s="244"/>
      <c r="AI115" s="269" t="s">
        <v>562</v>
      </c>
      <c r="AJ115" s="271" t="s">
        <v>561</v>
      </c>
      <c r="AK115" s="269"/>
      <c r="AL115" s="269" t="s">
        <v>2020</v>
      </c>
      <c r="AM115" s="272" t="s">
        <v>1041</v>
      </c>
      <c r="AN115" s="269" t="s">
        <v>563</v>
      </c>
      <c r="AO115" s="269" t="s">
        <v>1296</v>
      </c>
      <c r="AP115" s="273" t="s">
        <v>1297</v>
      </c>
      <c r="AQ115" s="269">
        <v>24817088</v>
      </c>
      <c r="AR115" s="269" t="s">
        <v>75</v>
      </c>
      <c r="AS115" s="269" t="s">
        <v>564</v>
      </c>
      <c r="AT115" s="232" t="e">
        <v>#N/A</v>
      </c>
      <c r="AU115" s="218"/>
    </row>
    <row r="116" spans="1:47" ht="22.5" customHeight="1" x14ac:dyDescent="0.25">
      <c r="A116" s="221"/>
      <c r="B116" s="221">
        <v>112</v>
      </c>
      <c r="C116" s="242" t="s">
        <v>2099</v>
      </c>
      <c r="D116" s="251" t="s">
        <v>959</v>
      </c>
      <c r="E116" s="253">
        <v>3</v>
      </c>
      <c r="F116" s="252" t="s">
        <v>2033</v>
      </c>
      <c r="G116" s="242" t="s">
        <v>62</v>
      </c>
      <c r="H116" s="243">
        <v>6</v>
      </c>
      <c r="I116" s="243">
        <v>7</v>
      </c>
      <c r="J116" s="243">
        <v>11</v>
      </c>
      <c r="K116" s="243">
        <v>8</v>
      </c>
      <c r="L116" s="243">
        <v>9</v>
      </c>
      <c r="M116" s="243">
        <v>8</v>
      </c>
      <c r="N116" s="243">
        <v>49</v>
      </c>
      <c r="O116" s="229">
        <v>3</v>
      </c>
      <c r="P116" s="231"/>
      <c r="Q116" s="231"/>
      <c r="R116" s="220">
        <v>0</v>
      </c>
      <c r="S116" s="231"/>
      <c r="T116" s="231"/>
      <c r="U116" s="219">
        <v>0</v>
      </c>
      <c r="V116" s="231"/>
      <c r="W116" s="231"/>
      <c r="X116" s="265">
        <v>0</v>
      </c>
      <c r="Y116" s="228"/>
      <c r="Z116" s="244"/>
      <c r="AA116" s="233" t="s">
        <v>1906</v>
      </c>
      <c r="AB116" s="229" t="s">
        <v>1906</v>
      </c>
      <c r="AC116" s="236" t="s">
        <v>1907</v>
      </c>
      <c r="AD116" s="237" t="s">
        <v>1907</v>
      </c>
      <c r="AE116" s="238" t="s">
        <v>1907</v>
      </c>
      <c r="AF116" s="244"/>
      <c r="AG116" s="224" t="s">
        <v>1908</v>
      </c>
      <c r="AH116" s="244"/>
      <c r="AI116" s="269" t="s">
        <v>2100</v>
      </c>
      <c r="AJ116" s="241" t="s">
        <v>2099</v>
      </c>
      <c r="AK116" s="269" t="s">
        <v>2101</v>
      </c>
      <c r="AL116" s="269" t="s">
        <v>2020</v>
      </c>
      <c r="AM116" s="272" t="s">
        <v>1298</v>
      </c>
      <c r="AN116" s="269" t="s">
        <v>616</v>
      </c>
      <c r="AO116" s="269" t="s">
        <v>1299</v>
      </c>
      <c r="AP116" s="273" t="s">
        <v>1300</v>
      </c>
      <c r="AQ116" s="269">
        <v>25813314</v>
      </c>
      <c r="AR116" s="269" t="s">
        <v>62</v>
      </c>
      <c r="AS116" s="269" t="s">
        <v>617</v>
      </c>
      <c r="AT116" s="254" t="e">
        <v>#N/A</v>
      </c>
      <c r="AU116" s="255"/>
    </row>
    <row r="117" spans="1:47" ht="22.5" customHeight="1" x14ac:dyDescent="0.25">
      <c r="A117" s="221"/>
      <c r="B117" s="221">
        <v>113</v>
      </c>
      <c r="C117" s="242" t="s">
        <v>2102</v>
      </c>
      <c r="D117" s="251" t="s">
        <v>959</v>
      </c>
      <c r="E117" s="253">
        <v>6</v>
      </c>
      <c r="F117" s="252" t="s">
        <v>2018</v>
      </c>
      <c r="G117" s="242" t="s">
        <v>75</v>
      </c>
      <c r="H117" s="243">
        <v>19</v>
      </c>
      <c r="I117" s="243">
        <v>14</v>
      </c>
      <c r="J117" s="243">
        <v>28</v>
      </c>
      <c r="K117" s="243">
        <v>21</v>
      </c>
      <c r="L117" s="243">
        <v>16</v>
      </c>
      <c r="M117" s="243">
        <v>16</v>
      </c>
      <c r="N117" s="243">
        <v>114</v>
      </c>
      <c r="O117" s="229">
        <v>3</v>
      </c>
      <c r="P117" s="231"/>
      <c r="Q117" s="231"/>
      <c r="R117" s="220">
        <v>0</v>
      </c>
      <c r="S117" s="231"/>
      <c r="T117" s="231"/>
      <c r="U117" s="219">
        <v>0</v>
      </c>
      <c r="V117" s="231"/>
      <c r="W117" s="231"/>
      <c r="X117" s="265">
        <v>0</v>
      </c>
      <c r="Y117" s="228"/>
      <c r="Z117" s="244"/>
      <c r="AA117" s="233" t="s">
        <v>1906</v>
      </c>
      <c r="AB117" s="229" t="s">
        <v>1906</v>
      </c>
      <c r="AC117" s="236" t="s">
        <v>1907</v>
      </c>
      <c r="AD117" s="237" t="s">
        <v>1907</v>
      </c>
      <c r="AE117" s="238" t="s">
        <v>1907</v>
      </c>
      <c r="AF117" s="244"/>
      <c r="AG117" s="224" t="s">
        <v>1908</v>
      </c>
      <c r="AH117" s="244"/>
      <c r="AI117" s="269" t="s">
        <v>2100</v>
      </c>
      <c r="AJ117" s="241" t="s">
        <v>2102</v>
      </c>
      <c r="AK117" s="269"/>
      <c r="AL117" s="269" t="s">
        <v>2020</v>
      </c>
      <c r="AM117" s="272" t="s">
        <v>1118</v>
      </c>
      <c r="AN117" s="269" t="s">
        <v>870</v>
      </c>
      <c r="AO117" s="269" t="s">
        <v>1302</v>
      </c>
      <c r="AP117" s="273" t="s">
        <v>1303</v>
      </c>
      <c r="AQ117" s="269">
        <v>24361707</v>
      </c>
      <c r="AR117" s="269" t="s">
        <v>75</v>
      </c>
      <c r="AS117" s="269" t="s">
        <v>346</v>
      </c>
      <c r="AT117" s="254" t="e">
        <v>#N/A</v>
      </c>
      <c r="AU117" s="255"/>
    </row>
    <row r="118" spans="1:47" ht="22.5" customHeight="1" x14ac:dyDescent="0.25">
      <c r="A118" s="221"/>
      <c r="B118" s="221">
        <v>114</v>
      </c>
      <c r="C118" s="242" t="s">
        <v>739</v>
      </c>
      <c r="D118" s="251" t="s">
        <v>959</v>
      </c>
      <c r="E118" s="253">
        <v>3</v>
      </c>
      <c r="F118" s="252" t="s">
        <v>2021</v>
      </c>
      <c r="G118" s="242" t="s">
        <v>90</v>
      </c>
      <c r="H118" s="243">
        <v>5</v>
      </c>
      <c r="I118" s="243">
        <v>8</v>
      </c>
      <c r="J118" s="243">
        <v>9</v>
      </c>
      <c r="K118" s="243">
        <v>9</v>
      </c>
      <c r="L118" s="243">
        <v>8</v>
      </c>
      <c r="M118" s="243">
        <v>9</v>
      </c>
      <c r="N118" s="243">
        <v>48</v>
      </c>
      <c r="O118" s="229">
        <v>3</v>
      </c>
      <c r="P118" s="231"/>
      <c r="Q118" s="231"/>
      <c r="R118" s="220">
        <v>0</v>
      </c>
      <c r="S118" s="231"/>
      <c r="T118" s="231"/>
      <c r="U118" s="219">
        <v>0</v>
      </c>
      <c r="V118" s="231"/>
      <c r="W118" s="231"/>
      <c r="X118" s="265">
        <v>0</v>
      </c>
      <c r="Y118" s="228"/>
      <c r="Z118" s="244"/>
      <c r="AA118" s="233" t="s">
        <v>1906</v>
      </c>
      <c r="AB118" s="229" t="s">
        <v>1906</v>
      </c>
      <c r="AC118" s="236" t="s">
        <v>1907</v>
      </c>
      <c r="AD118" s="237" t="s">
        <v>1907</v>
      </c>
      <c r="AE118" s="238" t="s">
        <v>1907</v>
      </c>
      <c r="AF118" s="244"/>
      <c r="AG118" s="224" t="s">
        <v>1908</v>
      </c>
      <c r="AH118" s="244"/>
      <c r="AI118" s="269" t="s">
        <v>740</v>
      </c>
      <c r="AJ118" s="271" t="s">
        <v>739</v>
      </c>
      <c r="AK118" s="269"/>
      <c r="AL118" s="269"/>
      <c r="AM118" s="272" t="s">
        <v>921</v>
      </c>
      <c r="AN118" s="269" t="s">
        <v>979</v>
      </c>
      <c r="AO118" s="269" t="s">
        <v>1304</v>
      </c>
      <c r="AP118" s="273" t="s">
        <v>1305</v>
      </c>
      <c r="AQ118" s="269">
        <v>22874312</v>
      </c>
      <c r="AR118" s="269" t="s">
        <v>90</v>
      </c>
      <c r="AS118" s="269" t="s">
        <v>741</v>
      </c>
      <c r="AT118" s="254" t="e">
        <v>#N/A</v>
      </c>
      <c r="AU118" s="255"/>
    </row>
    <row r="119" spans="1:47" ht="22.5" customHeight="1" x14ac:dyDescent="0.25">
      <c r="A119" s="221"/>
      <c r="B119" s="221">
        <v>115</v>
      </c>
      <c r="C119" s="242" t="s">
        <v>566</v>
      </c>
      <c r="D119" s="251" t="s">
        <v>2022</v>
      </c>
      <c r="E119" s="253">
        <v>5</v>
      </c>
      <c r="F119" s="252" t="s">
        <v>2031</v>
      </c>
      <c r="G119" s="242" t="s">
        <v>75</v>
      </c>
      <c r="H119" s="243">
        <v>0</v>
      </c>
      <c r="I119" s="243">
        <v>0</v>
      </c>
      <c r="J119" s="243">
        <v>0</v>
      </c>
      <c r="K119" s="243">
        <v>16</v>
      </c>
      <c r="L119" s="243">
        <v>25</v>
      </c>
      <c r="M119" s="243">
        <v>23</v>
      </c>
      <c r="N119" s="243">
        <v>64</v>
      </c>
      <c r="O119" s="229">
        <v>3</v>
      </c>
      <c r="P119" s="231"/>
      <c r="Q119" s="231"/>
      <c r="R119" s="220">
        <v>0</v>
      </c>
      <c r="S119" s="231"/>
      <c r="T119" s="231"/>
      <c r="U119" s="219">
        <v>0</v>
      </c>
      <c r="V119" s="231"/>
      <c r="W119" s="231"/>
      <c r="X119" s="265">
        <v>0</v>
      </c>
      <c r="Y119" s="228"/>
      <c r="Z119" s="244"/>
      <c r="AA119" s="233" t="s">
        <v>1906</v>
      </c>
      <c r="AB119" s="229" t="s">
        <v>1906</v>
      </c>
      <c r="AC119" s="236" t="s">
        <v>1907</v>
      </c>
      <c r="AD119" s="237" t="s">
        <v>1907</v>
      </c>
      <c r="AE119" s="238" t="s">
        <v>1907</v>
      </c>
      <c r="AF119" s="244"/>
      <c r="AG119" s="224" t="s">
        <v>1908</v>
      </c>
      <c r="AH119" s="244"/>
      <c r="AI119" s="269" t="s">
        <v>567</v>
      </c>
      <c r="AJ119" s="271" t="s">
        <v>566</v>
      </c>
      <c r="AK119" s="269"/>
      <c r="AL119" s="269" t="s">
        <v>2020</v>
      </c>
      <c r="AM119" s="272" t="s">
        <v>1704</v>
      </c>
      <c r="AN119" s="269" t="s">
        <v>565</v>
      </c>
      <c r="AO119" s="269" t="s">
        <v>1306</v>
      </c>
      <c r="AP119" s="273" t="s">
        <v>1308</v>
      </c>
      <c r="AQ119" s="269">
        <v>24815466</v>
      </c>
      <c r="AR119" s="269" t="s">
        <v>75</v>
      </c>
      <c r="AS119" s="269" t="s">
        <v>568</v>
      </c>
      <c r="AT119" s="254" t="e">
        <v>#N/A</v>
      </c>
      <c r="AU119" s="255"/>
    </row>
    <row r="120" spans="1:47" ht="22.5" customHeight="1" x14ac:dyDescent="0.25">
      <c r="A120" s="221"/>
      <c r="B120" s="221">
        <v>116</v>
      </c>
      <c r="C120" s="242" t="s">
        <v>300</v>
      </c>
      <c r="D120" s="234" t="s">
        <v>959</v>
      </c>
      <c r="E120" s="243">
        <v>13</v>
      </c>
      <c r="F120" s="242" t="s">
        <v>2031</v>
      </c>
      <c r="G120" s="242" t="s">
        <v>75</v>
      </c>
      <c r="H120" s="243">
        <v>70</v>
      </c>
      <c r="I120" s="243">
        <v>54</v>
      </c>
      <c r="J120" s="243">
        <v>48</v>
      </c>
      <c r="K120" s="243">
        <v>50</v>
      </c>
      <c r="L120" s="243">
        <v>50</v>
      </c>
      <c r="M120" s="243">
        <v>54</v>
      </c>
      <c r="N120" s="243">
        <v>326</v>
      </c>
      <c r="O120" s="229">
        <v>5</v>
      </c>
      <c r="P120" s="231"/>
      <c r="Q120" s="231"/>
      <c r="R120" s="220">
        <v>0</v>
      </c>
      <c r="S120" s="231"/>
      <c r="T120" s="231"/>
      <c r="U120" s="219">
        <v>0</v>
      </c>
      <c r="V120" s="231"/>
      <c r="W120" s="231"/>
      <c r="X120" s="265">
        <v>0</v>
      </c>
      <c r="Y120" s="228"/>
      <c r="Z120" s="244"/>
      <c r="AA120" s="233" t="s">
        <v>1906</v>
      </c>
      <c r="AB120" s="229" t="s">
        <v>1906</v>
      </c>
      <c r="AC120" s="236" t="s">
        <v>1907</v>
      </c>
      <c r="AD120" s="237" t="s">
        <v>1907</v>
      </c>
      <c r="AE120" s="238" t="s">
        <v>1907</v>
      </c>
      <c r="AF120" s="244"/>
      <c r="AG120" s="224" t="s">
        <v>1908</v>
      </c>
      <c r="AH120" s="244"/>
      <c r="AI120" s="269" t="s">
        <v>301</v>
      </c>
      <c r="AJ120" s="271" t="s">
        <v>300</v>
      </c>
      <c r="AK120" s="269"/>
      <c r="AL120" s="269"/>
      <c r="AM120" s="272" t="s">
        <v>1535</v>
      </c>
      <c r="AN120" s="269" t="s">
        <v>1310</v>
      </c>
      <c r="AO120" s="269" t="s">
        <v>1311</v>
      </c>
      <c r="AP120" s="273" t="s">
        <v>1312</v>
      </c>
      <c r="AQ120" s="269">
        <v>24639334</v>
      </c>
      <c r="AR120" s="269" t="s">
        <v>75</v>
      </c>
      <c r="AS120" s="269" t="s">
        <v>302</v>
      </c>
      <c r="AT120" s="232" t="e">
        <v>#N/A</v>
      </c>
      <c r="AU120" s="218"/>
    </row>
    <row r="121" spans="1:47" ht="22.5" customHeight="1" x14ac:dyDescent="0.25">
      <c r="A121" s="221"/>
      <c r="B121" s="221">
        <v>117</v>
      </c>
      <c r="C121" s="242" t="s">
        <v>914</v>
      </c>
      <c r="D121" s="234" t="s">
        <v>959</v>
      </c>
      <c r="E121" s="243">
        <v>2</v>
      </c>
      <c r="F121" s="242" t="s">
        <v>2021</v>
      </c>
      <c r="G121" s="242" t="s">
        <v>90</v>
      </c>
      <c r="H121" s="243">
        <v>3</v>
      </c>
      <c r="I121" s="243">
        <v>5</v>
      </c>
      <c r="J121" s="243">
        <v>5</v>
      </c>
      <c r="K121" s="243">
        <v>3</v>
      </c>
      <c r="L121" s="243">
        <v>4</v>
      </c>
      <c r="M121" s="243">
        <v>1</v>
      </c>
      <c r="N121" s="243">
        <v>21</v>
      </c>
      <c r="O121" s="229">
        <v>3</v>
      </c>
      <c r="P121" s="231"/>
      <c r="Q121" s="231"/>
      <c r="R121" s="220">
        <v>0</v>
      </c>
      <c r="S121" s="231"/>
      <c r="T121" s="231"/>
      <c r="U121" s="219">
        <v>0</v>
      </c>
      <c r="V121" s="231"/>
      <c r="W121" s="231"/>
      <c r="X121" s="265">
        <v>0</v>
      </c>
      <c r="Y121" s="228"/>
      <c r="Z121" s="244"/>
      <c r="AA121" s="233" t="s">
        <v>1906</v>
      </c>
      <c r="AB121" s="229" t="s">
        <v>1906</v>
      </c>
      <c r="AC121" s="236" t="s">
        <v>1907</v>
      </c>
      <c r="AD121" s="237" t="s">
        <v>1907</v>
      </c>
      <c r="AE121" s="238" t="s">
        <v>1907</v>
      </c>
      <c r="AF121" s="244"/>
      <c r="AG121" s="224" t="s">
        <v>1908</v>
      </c>
      <c r="AH121" s="244"/>
      <c r="AI121" s="269" t="s">
        <v>915</v>
      </c>
      <c r="AJ121" s="271" t="s">
        <v>914</v>
      </c>
      <c r="AK121" s="269"/>
      <c r="AL121" s="269"/>
      <c r="AM121" s="272" t="s">
        <v>916</v>
      </c>
      <c r="AN121" s="269" t="s">
        <v>742</v>
      </c>
      <c r="AO121" s="269" t="s">
        <v>1313</v>
      </c>
      <c r="AP121" s="273" t="s">
        <v>1314</v>
      </c>
      <c r="AQ121" s="269">
        <v>22540450</v>
      </c>
      <c r="AR121" s="269" t="s">
        <v>90</v>
      </c>
      <c r="AS121" s="269" t="s">
        <v>743</v>
      </c>
      <c r="AT121" s="232" t="e">
        <v>#N/A</v>
      </c>
      <c r="AU121" s="218"/>
    </row>
    <row r="122" spans="1:47" ht="22.5" customHeight="1" x14ac:dyDescent="0.25">
      <c r="A122" s="221"/>
      <c r="B122" s="221">
        <v>118</v>
      </c>
      <c r="C122" s="242" t="s">
        <v>2103</v>
      </c>
      <c r="D122" s="251" t="s">
        <v>959</v>
      </c>
      <c r="E122" s="253">
        <v>2</v>
      </c>
      <c r="F122" s="252" t="s">
        <v>2021</v>
      </c>
      <c r="G122" s="242" t="s">
        <v>90</v>
      </c>
      <c r="H122" s="243">
        <v>0</v>
      </c>
      <c r="I122" s="243">
        <v>1</v>
      </c>
      <c r="J122" s="243">
        <v>1</v>
      </c>
      <c r="K122" s="243">
        <v>1</v>
      </c>
      <c r="L122" s="243">
        <v>1</v>
      </c>
      <c r="M122" s="243">
        <v>0</v>
      </c>
      <c r="N122" s="243">
        <v>4</v>
      </c>
      <c r="O122" s="229">
        <v>1</v>
      </c>
      <c r="P122" s="231"/>
      <c r="Q122" s="231"/>
      <c r="R122" s="220">
        <v>0</v>
      </c>
      <c r="S122" s="231"/>
      <c r="T122" s="231"/>
      <c r="U122" s="219">
        <v>0</v>
      </c>
      <c r="V122" s="231"/>
      <c r="W122" s="231"/>
      <c r="X122" s="265">
        <v>0</v>
      </c>
      <c r="Y122" s="228"/>
      <c r="Z122" s="244"/>
      <c r="AA122" s="233" t="s">
        <v>1906</v>
      </c>
      <c r="AB122" s="229" t="s">
        <v>1906</v>
      </c>
      <c r="AC122" s="236" t="s">
        <v>1907</v>
      </c>
      <c r="AD122" s="237" t="s">
        <v>1907</v>
      </c>
      <c r="AE122" s="238" t="s">
        <v>1907</v>
      </c>
      <c r="AF122" s="244"/>
      <c r="AG122" s="224" t="s">
        <v>1908</v>
      </c>
      <c r="AH122" s="244"/>
      <c r="AI122" s="269" t="s">
        <v>1315</v>
      </c>
      <c r="AJ122" s="271" t="s">
        <v>2103</v>
      </c>
      <c r="AK122" s="269" t="s">
        <v>2104</v>
      </c>
      <c r="AL122" s="269"/>
      <c r="AM122" s="272" t="s">
        <v>2105</v>
      </c>
      <c r="AN122" s="269"/>
      <c r="AO122" s="269" t="s">
        <v>917</v>
      </c>
      <c r="AP122" s="273" t="s">
        <v>1316</v>
      </c>
      <c r="AQ122" s="269">
        <v>22874502</v>
      </c>
      <c r="AR122" s="269" t="s">
        <v>90</v>
      </c>
      <c r="AS122" s="269" t="s">
        <v>744</v>
      </c>
      <c r="AT122" s="254" t="e">
        <v>#N/A</v>
      </c>
      <c r="AU122" s="255"/>
    </row>
    <row r="123" spans="1:47" ht="22.5" customHeight="1" x14ac:dyDescent="0.25">
      <c r="A123" s="221"/>
      <c r="B123" s="221">
        <v>119</v>
      </c>
      <c r="C123" s="242" t="s">
        <v>1317</v>
      </c>
      <c r="D123" s="234" t="s">
        <v>959</v>
      </c>
      <c r="E123" s="243">
        <v>3</v>
      </c>
      <c r="F123" s="242" t="s">
        <v>2021</v>
      </c>
      <c r="G123" s="242" t="s">
        <v>90</v>
      </c>
      <c r="H123" s="243">
        <v>6</v>
      </c>
      <c r="I123" s="243">
        <v>10</v>
      </c>
      <c r="J123" s="243">
        <v>6</v>
      </c>
      <c r="K123" s="243">
        <v>3</v>
      </c>
      <c r="L123" s="243">
        <v>0</v>
      </c>
      <c r="M123" s="243">
        <v>5</v>
      </c>
      <c r="N123" s="243">
        <v>30</v>
      </c>
      <c r="O123" s="229">
        <v>0</v>
      </c>
      <c r="P123" s="231"/>
      <c r="Q123" s="231"/>
      <c r="R123" s="220">
        <v>0</v>
      </c>
      <c r="S123" s="231"/>
      <c r="T123" s="231"/>
      <c r="U123" s="219">
        <v>0</v>
      </c>
      <c r="V123" s="231"/>
      <c r="W123" s="231"/>
      <c r="X123" s="265">
        <v>0</v>
      </c>
      <c r="Y123" s="228"/>
      <c r="Z123" s="244"/>
      <c r="AA123" s="233" t="s">
        <v>1906</v>
      </c>
      <c r="AB123" s="229" t="s">
        <v>1906</v>
      </c>
      <c r="AC123" s="236" t="s">
        <v>1907</v>
      </c>
      <c r="AD123" s="237" t="s">
        <v>1907</v>
      </c>
      <c r="AE123" s="238" t="s">
        <v>1907</v>
      </c>
      <c r="AF123" s="244"/>
      <c r="AG123" s="224" t="s">
        <v>1908</v>
      </c>
      <c r="AH123" s="244"/>
      <c r="AI123" s="269" t="s">
        <v>460</v>
      </c>
      <c r="AJ123" s="241" t="s">
        <v>1317</v>
      </c>
      <c r="AK123" s="269"/>
      <c r="AL123" s="269" t="s">
        <v>2054</v>
      </c>
      <c r="AM123" s="272" t="s">
        <v>814</v>
      </c>
      <c r="AN123" s="269" t="s">
        <v>1318</v>
      </c>
      <c r="AO123" s="269" t="s">
        <v>1319</v>
      </c>
      <c r="AP123" s="273" t="s">
        <v>1320</v>
      </c>
      <c r="AQ123" s="269">
        <v>22543930</v>
      </c>
      <c r="AR123" s="269" t="s">
        <v>90</v>
      </c>
      <c r="AS123" s="269" t="s">
        <v>461</v>
      </c>
      <c r="AT123" s="232" t="e">
        <v>#N/A</v>
      </c>
      <c r="AU123" s="218"/>
    </row>
    <row r="124" spans="1:47" ht="22.5" customHeight="1" x14ac:dyDescent="0.25">
      <c r="A124" s="221"/>
      <c r="B124" s="221">
        <v>120</v>
      </c>
      <c r="C124" s="242" t="s">
        <v>886</v>
      </c>
      <c r="D124" s="234" t="s">
        <v>959</v>
      </c>
      <c r="E124" s="243">
        <v>11</v>
      </c>
      <c r="F124" s="242" t="s">
        <v>2033</v>
      </c>
      <c r="G124" s="242" t="s">
        <v>62</v>
      </c>
      <c r="H124" s="243">
        <v>34</v>
      </c>
      <c r="I124" s="243">
        <v>35</v>
      </c>
      <c r="J124" s="243">
        <v>46</v>
      </c>
      <c r="K124" s="243">
        <v>38</v>
      </c>
      <c r="L124" s="243">
        <v>38</v>
      </c>
      <c r="M124" s="243">
        <v>41</v>
      </c>
      <c r="N124" s="243">
        <v>232</v>
      </c>
      <c r="O124" s="229">
        <v>5</v>
      </c>
      <c r="P124" s="231"/>
      <c r="Q124" s="231"/>
      <c r="R124" s="220">
        <v>0</v>
      </c>
      <c r="S124" s="231"/>
      <c r="T124" s="231"/>
      <c r="U124" s="219">
        <v>0</v>
      </c>
      <c r="V124" s="231"/>
      <c r="W124" s="231"/>
      <c r="X124" s="265">
        <v>0</v>
      </c>
      <c r="Y124" s="228"/>
      <c r="Z124" s="244"/>
      <c r="AA124" s="233" t="s">
        <v>1906</v>
      </c>
      <c r="AB124" s="229" t="s">
        <v>1906</v>
      </c>
      <c r="AC124" s="236" t="s">
        <v>1907</v>
      </c>
      <c r="AD124" s="237" t="s">
        <v>1907</v>
      </c>
      <c r="AE124" s="238" t="s">
        <v>1907</v>
      </c>
      <c r="AF124" s="244"/>
      <c r="AG124" s="224" t="s">
        <v>1908</v>
      </c>
      <c r="AH124" s="244"/>
      <c r="AI124" s="269" t="s">
        <v>1321</v>
      </c>
      <c r="AJ124" s="271" t="s">
        <v>886</v>
      </c>
      <c r="AK124" s="269"/>
      <c r="AL124" s="269"/>
      <c r="AM124" s="272" t="s">
        <v>149</v>
      </c>
      <c r="AN124" s="269" t="s">
        <v>1323</v>
      </c>
      <c r="AO124" s="269" t="s">
        <v>624</v>
      </c>
      <c r="AP124" s="273" t="s">
        <v>2106</v>
      </c>
      <c r="AQ124" s="269">
        <v>25694175</v>
      </c>
      <c r="AR124" s="269" t="s">
        <v>62</v>
      </c>
      <c r="AS124" s="269" t="s">
        <v>644</v>
      </c>
      <c r="AT124" s="232" t="e">
        <v>#N/A</v>
      </c>
      <c r="AU124" s="218"/>
    </row>
    <row r="125" spans="1:47" ht="22.5" customHeight="1" x14ac:dyDescent="0.25">
      <c r="A125" s="221"/>
      <c r="B125" s="221">
        <v>121</v>
      </c>
      <c r="C125" s="242" t="s">
        <v>887</v>
      </c>
      <c r="D125" s="251" t="s">
        <v>959</v>
      </c>
      <c r="E125" s="253">
        <v>7</v>
      </c>
      <c r="F125" s="252" t="s">
        <v>2033</v>
      </c>
      <c r="G125" s="242" t="s">
        <v>62</v>
      </c>
      <c r="H125" s="243">
        <v>19</v>
      </c>
      <c r="I125" s="243">
        <v>23</v>
      </c>
      <c r="J125" s="243">
        <v>18</v>
      </c>
      <c r="K125" s="243">
        <v>28</v>
      </c>
      <c r="L125" s="243">
        <v>13</v>
      </c>
      <c r="M125" s="243">
        <v>18</v>
      </c>
      <c r="N125" s="243">
        <v>119</v>
      </c>
      <c r="O125" s="229">
        <v>3</v>
      </c>
      <c r="P125" s="231"/>
      <c r="Q125" s="231"/>
      <c r="R125" s="220">
        <v>0</v>
      </c>
      <c r="S125" s="231"/>
      <c r="T125" s="231"/>
      <c r="U125" s="219">
        <v>0</v>
      </c>
      <c r="V125" s="231"/>
      <c r="W125" s="231"/>
      <c r="X125" s="265">
        <v>0</v>
      </c>
      <c r="Y125" s="228"/>
      <c r="Z125" s="244"/>
      <c r="AA125" s="233" t="s">
        <v>1906</v>
      </c>
      <c r="AB125" s="229" t="s">
        <v>1906</v>
      </c>
      <c r="AC125" s="236" t="s">
        <v>1907</v>
      </c>
      <c r="AD125" s="237" t="s">
        <v>1907</v>
      </c>
      <c r="AE125" s="238" t="s">
        <v>1907</v>
      </c>
      <c r="AF125" s="244"/>
      <c r="AG125" s="224" t="s">
        <v>1908</v>
      </c>
      <c r="AH125" s="244"/>
      <c r="AI125" s="269" t="s">
        <v>1324</v>
      </c>
      <c r="AJ125" s="271" t="s">
        <v>887</v>
      </c>
      <c r="AK125" s="269"/>
      <c r="AL125" s="269" t="s">
        <v>2020</v>
      </c>
      <c r="AM125" s="272" t="s">
        <v>2107</v>
      </c>
      <c r="AN125" s="269" t="s">
        <v>1842</v>
      </c>
      <c r="AO125" s="269" t="s">
        <v>1325</v>
      </c>
      <c r="AP125" s="273" t="s">
        <v>2108</v>
      </c>
      <c r="AQ125" s="269">
        <v>25694195</v>
      </c>
      <c r="AR125" s="269" t="s">
        <v>62</v>
      </c>
      <c r="AS125" s="269" t="s">
        <v>239</v>
      </c>
      <c r="AT125" s="254" t="e">
        <v>#N/A</v>
      </c>
      <c r="AU125" s="255"/>
    </row>
    <row r="126" spans="1:47" ht="22.5" customHeight="1" x14ac:dyDescent="0.25">
      <c r="A126" s="221"/>
      <c r="B126" s="221">
        <v>122</v>
      </c>
      <c r="C126" s="242" t="s">
        <v>888</v>
      </c>
      <c r="D126" s="251" t="s">
        <v>2022</v>
      </c>
      <c r="E126" s="253">
        <v>7</v>
      </c>
      <c r="F126" s="252" t="s">
        <v>2033</v>
      </c>
      <c r="G126" s="242" t="s">
        <v>62</v>
      </c>
      <c r="H126" s="243">
        <v>0</v>
      </c>
      <c r="I126" s="243">
        <v>0</v>
      </c>
      <c r="J126" s="243">
        <v>0</v>
      </c>
      <c r="K126" s="243">
        <v>33</v>
      </c>
      <c r="L126" s="243">
        <v>31</v>
      </c>
      <c r="M126" s="243">
        <v>46</v>
      </c>
      <c r="N126" s="243">
        <v>110</v>
      </c>
      <c r="O126" s="229">
        <v>5</v>
      </c>
      <c r="P126" s="231"/>
      <c r="Q126" s="231"/>
      <c r="R126" s="220">
        <v>0</v>
      </c>
      <c r="S126" s="231"/>
      <c r="T126" s="231"/>
      <c r="U126" s="219">
        <v>0</v>
      </c>
      <c r="V126" s="231"/>
      <c r="W126" s="231"/>
      <c r="X126" s="265">
        <v>0</v>
      </c>
      <c r="Y126" s="228"/>
      <c r="Z126" s="244"/>
      <c r="AA126" s="233" t="s">
        <v>1906</v>
      </c>
      <c r="AB126" s="229" t="s">
        <v>1906</v>
      </c>
      <c r="AC126" s="236" t="s">
        <v>1907</v>
      </c>
      <c r="AD126" s="237" t="s">
        <v>1907</v>
      </c>
      <c r="AE126" s="238" t="s">
        <v>1907</v>
      </c>
      <c r="AF126" s="244"/>
      <c r="AG126" s="224" t="s">
        <v>1908</v>
      </c>
      <c r="AH126" s="244"/>
      <c r="AI126" s="269" t="s">
        <v>1843</v>
      </c>
      <c r="AJ126" s="241" t="s">
        <v>888</v>
      </c>
      <c r="AK126" s="269"/>
      <c r="AL126" s="269" t="s">
        <v>2020</v>
      </c>
      <c r="AM126" s="272" t="s">
        <v>1327</v>
      </c>
      <c r="AN126" s="269" t="s">
        <v>371</v>
      </c>
      <c r="AO126" s="269" t="s">
        <v>1326</v>
      </c>
      <c r="AP126" s="273" t="s">
        <v>1328</v>
      </c>
      <c r="AQ126" s="269">
        <v>25694225</v>
      </c>
      <c r="AR126" s="269" t="s">
        <v>62</v>
      </c>
      <c r="AS126" s="269" t="s">
        <v>1329</v>
      </c>
      <c r="AT126" s="254" t="e">
        <v>#N/A</v>
      </c>
      <c r="AU126" s="255"/>
    </row>
    <row r="127" spans="1:47" ht="22.5" customHeight="1" x14ac:dyDescent="0.25">
      <c r="A127" s="221"/>
      <c r="B127" s="221">
        <v>123</v>
      </c>
      <c r="C127" s="242" t="s">
        <v>889</v>
      </c>
      <c r="D127" s="234" t="s">
        <v>959</v>
      </c>
      <c r="E127" s="243">
        <v>11</v>
      </c>
      <c r="F127" s="242" t="s">
        <v>2033</v>
      </c>
      <c r="G127" s="242" t="s">
        <v>62</v>
      </c>
      <c r="H127" s="243">
        <v>38</v>
      </c>
      <c r="I127" s="243">
        <v>43</v>
      </c>
      <c r="J127" s="243">
        <v>25</v>
      </c>
      <c r="K127" s="243">
        <v>33</v>
      </c>
      <c r="L127" s="243">
        <v>31</v>
      </c>
      <c r="M127" s="243">
        <v>29</v>
      </c>
      <c r="N127" s="243">
        <v>199</v>
      </c>
      <c r="O127" s="229">
        <v>5</v>
      </c>
      <c r="P127" s="231"/>
      <c r="Q127" s="231"/>
      <c r="R127" s="220">
        <v>0</v>
      </c>
      <c r="S127" s="231"/>
      <c r="T127" s="231"/>
      <c r="U127" s="219">
        <v>0</v>
      </c>
      <c r="V127" s="231"/>
      <c r="W127" s="231"/>
      <c r="X127" s="265">
        <v>0</v>
      </c>
      <c r="Y127" s="228"/>
      <c r="Z127" s="244"/>
      <c r="AA127" s="233" t="s">
        <v>1906</v>
      </c>
      <c r="AB127" s="229" t="s">
        <v>1906</v>
      </c>
      <c r="AC127" s="236" t="s">
        <v>1907</v>
      </c>
      <c r="AD127" s="237" t="s">
        <v>1907</v>
      </c>
      <c r="AE127" s="238" t="s">
        <v>1907</v>
      </c>
      <c r="AF127" s="244"/>
      <c r="AG127" s="224" t="s">
        <v>1908</v>
      </c>
      <c r="AH127" s="244"/>
      <c r="AI127" s="269" t="s">
        <v>1330</v>
      </c>
      <c r="AJ127" s="241" t="s">
        <v>889</v>
      </c>
      <c r="AK127" s="269"/>
      <c r="AL127" s="269"/>
      <c r="AM127" s="272" t="s">
        <v>927</v>
      </c>
      <c r="AN127" s="269" t="s">
        <v>1331</v>
      </c>
      <c r="AO127" s="269" t="s">
        <v>624</v>
      </c>
      <c r="AP127" s="273" t="s">
        <v>2109</v>
      </c>
      <c r="AQ127" s="269">
        <v>25694235</v>
      </c>
      <c r="AR127" s="269" t="s">
        <v>62</v>
      </c>
      <c r="AS127" s="269" t="s">
        <v>1332</v>
      </c>
      <c r="AT127" s="232" t="e">
        <v>#N/A</v>
      </c>
      <c r="AU127" s="218"/>
    </row>
    <row r="128" spans="1:47" ht="22.5" customHeight="1" x14ac:dyDescent="0.25">
      <c r="A128" s="221"/>
      <c r="B128" s="221">
        <v>124</v>
      </c>
      <c r="C128" s="242" t="s">
        <v>890</v>
      </c>
      <c r="D128" s="234" t="s">
        <v>959</v>
      </c>
      <c r="E128" s="243">
        <v>10</v>
      </c>
      <c r="F128" s="242" t="s">
        <v>2033</v>
      </c>
      <c r="G128" s="242" t="s">
        <v>62</v>
      </c>
      <c r="H128" s="243">
        <v>24</v>
      </c>
      <c r="I128" s="243">
        <v>33</v>
      </c>
      <c r="J128" s="243">
        <v>44</v>
      </c>
      <c r="K128" s="243">
        <v>21</v>
      </c>
      <c r="L128" s="243">
        <v>32</v>
      </c>
      <c r="M128" s="243">
        <v>36</v>
      </c>
      <c r="N128" s="243">
        <v>190</v>
      </c>
      <c r="O128" s="229">
        <v>5</v>
      </c>
      <c r="P128" s="231"/>
      <c r="Q128" s="231"/>
      <c r="R128" s="220">
        <v>0</v>
      </c>
      <c r="S128" s="231"/>
      <c r="T128" s="231"/>
      <c r="U128" s="219">
        <v>0</v>
      </c>
      <c r="V128" s="231"/>
      <c r="W128" s="231"/>
      <c r="X128" s="265">
        <v>0</v>
      </c>
      <c r="Y128" s="228"/>
      <c r="Z128" s="244"/>
      <c r="AA128" s="233" t="s">
        <v>1906</v>
      </c>
      <c r="AB128" s="229" t="s">
        <v>1906</v>
      </c>
      <c r="AC128" s="236" t="s">
        <v>1907</v>
      </c>
      <c r="AD128" s="237" t="s">
        <v>1907</v>
      </c>
      <c r="AE128" s="238" t="s">
        <v>1907</v>
      </c>
      <c r="AF128" s="244"/>
      <c r="AG128" s="224" t="s">
        <v>1908</v>
      </c>
      <c r="AH128" s="244"/>
      <c r="AI128" s="269" t="s">
        <v>1333</v>
      </c>
      <c r="AJ128" s="241" t="s">
        <v>890</v>
      </c>
      <c r="AK128" s="269"/>
      <c r="AL128" s="269"/>
      <c r="AM128" s="272" t="s">
        <v>1334</v>
      </c>
      <c r="AN128" s="269" t="s">
        <v>1335</v>
      </c>
      <c r="AO128" s="269" t="s">
        <v>1336</v>
      </c>
      <c r="AP128" s="273" t="s">
        <v>2110</v>
      </c>
      <c r="AQ128" s="269">
        <v>25694255</v>
      </c>
      <c r="AR128" s="269" t="s">
        <v>62</v>
      </c>
      <c r="AS128" s="269" t="s">
        <v>1337</v>
      </c>
      <c r="AT128" s="232" t="e">
        <v>#N/A</v>
      </c>
      <c r="AU128" s="218"/>
    </row>
    <row r="129" spans="1:47" ht="22.5" customHeight="1" x14ac:dyDescent="0.25">
      <c r="A129" s="221"/>
      <c r="B129" s="221">
        <v>125</v>
      </c>
      <c r="C129" s="242" t="s">
        <v>891</v>
      </c>
      <c r="D129" s="234" t="s">
        <v>959</v>
      </c>
      <c r="E129" s="243">
        <v>15</v>
      </c>
      <c r="F129" s="242" t="s">
        <v>2033</v>
      </c>
      <c r="G129" s="242" t="s">
        <v>62</v>
      </c>
      <c r="H129" s="243">
        <v>44</v>
      </c>
      <c r="I129" s="243">
        <v>59</v>
      </c>
      <c r="J129" s="243">
        <v>45</v>
      </c>
      <c r="K129" s="243">
        <v>48</v>
      </c>
      <c r="L129" s="243">
        <v>44</v>
      </c>
      <c r="M129" s="243">
        <v>57</v>
      </c>
      <c r="N129" s="243">
        <v>297</v>
      </c>
      <c r="O129" s="229">
        <v>5</v>
      </c>
      <c r="P129" s="231"/>
      <c r="Q129" s="231"/>
      <c r="R129" s="220">
        <v>0</v>
      </c>
      <c r="S129" s="231"/>
      <c r="T129" s="231"/>
      <c r="U129" s="219">
        <v>0</v>
      </c>
      <c r="V129" s="231"/>
      <c r="W129" s="231"/>
      <c r="X129" s="265">
        <v>0</v>
      </c>
      <c r="Y129" s="228"/>
      <c r="Z129" s="244"/>
      <c r="AA129" s="233" t="s">
        <v>1906</v>
      </c>
      <c r="AB129" s="229" t="s">
        <v>1906</v>
      </c>
      <c r="AC129" s="236" t="s">
        <v>1907</v>
      </c>
      <c r="AD129" s="237" t="s">
        <v>1907</v>
      </c>
      <c r="AE129" s="238" t="s">
        <v>1907</v>
      </c>
      <c r="AF129" s="244"/>
      <c r="AG129" s="224" t="s">
        <v>1908</v>
      </c>
      <c r="AH129" s="244"/>
      <c r="AI129" s="269" t="s">
        <v>1338</v>
      </c>
      <c r="AJ129" s="241" t="s">
        <v>891</v>
      </c>
      <c r="AK129" s="269"/>
      <c r="AL129" s="269" t="s">
        <v>2020</v>
      </c>
      <c r="AM129" s="272" t="s">
        <v>1339</v>
      </c>
      <c r="AN129" s="269" t="s">
        <v>892</v>
      </c>
      <c r="AO129" s="269" t="s">
        <v>381</v>
      </c>
      <c r="AP129" s="273" t="s">
        <v>2111</v>
      </c>
      <c r="AQ129" s="269">
        <v>25694275</v>
      </c>
      <c r="AR129" s="269" t="s">
        <v>62</v>
      </c>
      <c r="AS129" s="269" t="s">
        <v>1340</v>
      </c>
      <c r="AT129" s="232" t="e">
        <v>#N/A</v>
      </c>
      <c r="AU129" s="218"/>
    </row>
    <row r="130" spans="1:47" ht="22.5" customHeight="1" x14ac:dyDescent="0.25">
      <c r="A130" s="221"/>
      <c r="B130" s="221">
        <v>126</v>
      </c>
      <c r="C130" s="242" t="s">
        <v>569</v>
      </c>
      <c r="D130" s="251" t="s">
        <v>959</v>
      </c>
      <c r="E130" s="253">
        <v>2</v>
      </c>
      <c r="F130" s="252" t="s">
        <v>2018</v>
      </c>
      <c r="G130" s="242" t="s">
        <v>75</v>
      </c>
      <c r="H130" s="243">
        <v>8</v>
      </c>
      <c r="I130" s="243">
        <v>6</v>
      </c>
      <c r="J130" s="243">
        <v>3</v>
      </c>
      <c r="K130" s="243">
        <v>4</v>
      </c>
      <c r="L130" s="243">
        <v>0</v>
      </c>
      <c r="M130" s="243">
        <v>10</v>
      </c>
      <c r="N130" s="243">
        <v>31</v>
      </c>
      <c r="O130" s="229">
        <v>0</v>
      </c>
      <c r="P130" s="231"/>
      <c r="Q130" s="231"/>
      <c r="R130" s="220">
        <v>0</v>
      </c>
      <c r="S130" s="231"/>
      <c r="T130" s="231"/>
      <c r="U130" s="219">
        <v>0</v>
      </c>
      <c r="V130" s="231"/>
      <c r="W130" s="231"/>
      <c r="X130" s="265">
        <v>0</v>
      </c>
      <c r="Y130" s="228"/>
      <c r="Z130" s="244"/>
      <c r="AA130" s="233" t="s">
        <v>1906</v>
      </c>
      <c r="AB130" s="229" t="s">
        <v>1906</v>
      </c>
      <c r="AC130" s="236" t="s">
        <v>1907</v>
      </c>
      <c r="AD130" s="237" t="s">
        <v>1907</v>
      </c>
      <c r="AE130" s="238" t="s">
        <v>1907</v>
      </c>
      <c r="AF130" s="244"/>
      <c r="AG130" s="224" t="s">
        <v>1908</v>
      </c>
      <c r="AH130" s="244"/>
      <c r="AI130" s="269" t="s">
        <v>570</v>
      </c>
      <c r="AJ130" s="271" t="s">
        <v>569</v>
      </c>
      <c r="AK130" s="269"/>
      <c r="AL130" s="269" t="s">
        <v>2020</v>
      </c>
      <c r="AM130" s="272" t="s">
        <v>1341</v>
      </c>
      <c r="AN130" s="269" t="s">
        <v>1844</v>
      </c>
      <c r="AO130" s="269" t="s">
        <v>1342</v>
      </c>
      <c r="AP130" s="273" t="s">
        <v>1343</v>
      </c>
      <c r="AQ130" s="269">
        <v>24636085</v>
      </c>
      <c r="AR130" s="269" t="s">
        <v>75</v>
      </c>
      <c r="AS130" s="269" t="s">
        <v>571</v>
      </c>
      <c r="AT130" s="254" t="e">
        <v>#N/A</v>
      </c>
      <c r="AU130" s="255"/>
    </row>
    <row r="131" spans="1:47" ht="22.5" customHeight="1" x14ac:dyDescent="0.25">
      <c r="A131" s="221"/>
      <c r="B131" s="221">
        <v>127</v>
      </c>
      <c r="C131" s="242" t="s">
        <v>2112</v>
      </c>
      <c r="D131" s="251" t="s">
        <v>959</v>
      </c>
      <c r="E131" s="253">
        <v>5</v>
      </c>
      <c r="F131" s="252" t="s">
        <v>2033</v>
      </c>
      <c r="G131" s="242" t="s">
        <v>62</v>
      </c>
      <c r="H131" s="243">
        <v>14</v>
      </c>
      <c r="I131" s="243">
        <v>15</v>
      </c>
      <c r="J131" s="243">
        <v>14</v>
      </c>
      <c r="K131" s="243">
        <v>12</v>
      </c>
      <c r="L131" s="243">
        <v>7</v>
      </c>
      <c r="M131" s="243">
        <v>16</v>
      </c>
      <c r="N131" s="243">
        <v>78</v>
      </c>
      <c r="O131" s="229">
        <v>3</v>
      </c>
      <c r="P131" s="231"/>
      <c r="Q131" s="231"/>
      <c r="R131" s="220">
        <v>0</v>
      </c>
      <c r="S131" s="231"/>
      <c r="T131" s="231"/>
      <c r="U131" s="219">
        <v>0</v>
      </c>
      <c r="V131" s="231"/>
      <c r="W131" s="231"/>
      <c r="X131" s="265">
        <v>0</v>
      </c>
      <c r="Y131" s="228"/>
      <c r="Z131" s="244"/>
      <c r="AA131" s="233" t="s">
        <v>1906</v>
      </c>
      <c r="AB131" s="229" t="s">
        <v>1906</v>
      </c>
      <c r="AC131" s="236" t="s">
        <v>1907</v>
      </c>
      <c r="AD131" s="237" t="s">
        <v>1907</v>
      </c>
      <c r="AE131" s="238" t="s">
        <v>1907</v>
      </c>
      <c r="AF131" s="244"/>
      <c r="AG131" s="224" t="s">
        <v>1908</v>
      </c>
      <c r="AH131" s="244"/>
      <c r="AI131" s="269" t="s">
        <v>1344</v>
      </c>
      <c r="AJ131" s="271" t="s">
        <v>2112</v>
      </c>
      <c r="AK131" s="269" t="s">
        <v>2113</v>
      </c>
      <c r="AL131" s="269"/>
      <c r="AM131" s="272" t="s">
        <v>829</v>
      </c>
      <c r="AN131" s="269" t="s">
        <v>618</v>
      </c>
      <c r="AO131" s="269" t="s">
        <v>1345</v>
      </c>
      <c r="AP131" s="273" t="s">
        <v>1346</v>
      </c>
      <c r="AQ131" s="269">
        <v>25942679</v>
      </c>
      <c r="AR131" s="269" t="s">
        <v>62</v>
      </c>
      <c r="AS131" s="269" t="s">
        <v>619</v>
      </c>
      <c r="AT131" s="254" t="e">
        <v>#N/A</v>
      </c>
      <c r="AU131" s="255"/>
    </row>
    <row r="132" spans="1:47" ht="22.5" customHeight="1" x14ac:dyDescent="0.25">
      <c r="A132" s="221"/>
      <c r="B132" s="221">
        <v>128</v>
      </c>
      <c r="C132" s="242" t="s">
        <v>2114</v>
      </c>
      <c r="D132" s="251" t="s">
        <v>959</v>
      </c>
      <c r="E132" s="253">
        <v>8</v>
      </c>
      <c r="F132" s="252" t="s">
        <v>2026</v>
      </c>
      <c r="G132" s="242" t="s">
        <v>72</v>
      </c>
      <c r="H132" s="243">
        <v>23</v>
      </c>
      <c r="I132" s="243">
        <v>29</v>
      </c>
      <c r="J132" s="243">
        <v>21</v>
      </c>
      <c r="K132" s="243">
        <v>18</v>
      </c>
      <c r="L132" s="243">
        <v>23</v>
      </c>
      <c r="M132" s="243">
        <v>17</v>
      </c>
      <c r="N132" s="243">
        <v>131</v>
      </c>
      <c r="O132" s="229">
        <v>3</v>
      </c>
      <c r="P132" s="231"/>
      <c r="Q132" s="231"/>
      <c r="R132" s="220">
        <v>0</v>
      </c>
      <c r="S132" s="231"/>
      <c r="T132" s="231"/>
      <c r="U132" s="219">
        <v>0</v>
      </c>
      <c r="V132" s="231"/>
      <c r="W132" s="231"/>
      <c r="X132" s="265">
        <v>0</v>
      </c>
      <c r="Y132" s="228"/>
      <c r="Z132" s="244"/>
      <c r="AA132" s="233" t="s">
        <v>1906</v>
      </c>
      <c r="AB132" s="229" t="s">
        <v>1906</v>
      </c>
      <c r="AC132" s="236" t="s">
        <v>1907</v>
      </c>
      <c r="AD132" s="237" t="s">
        <v>1907</v>
      </c>
      <c r="AE132" s="238" t="s">
        <v>1907</v>
      </c>
      <c r="AF132" s="244"/>
      <c r="AG132" s="224" t="s">
        <v>1908</v>
      </c>
      <c r="AH132" s="244"/>
      <c r="AI132" s="272" t="s">
        <v>2115</v>
      </c>
      <c r="AJ132" s="271" t="s">
        <v>2114</v>
      </c>
      <c r="AK132" s="269" t="s">
        <v>2116</v>
      </c>
      <c r="AL132" s="269"/>
      <c r="AM132" s="272" t="s">
        <v>1973</v>
      </c>
      <c r="AN132" s="269" t="s">
        <v>330</v>
      </c>
      <c r="AO132" s="269" t="s">
        <v>1347</v>
      </c>
      <c r="AP132" s="273" t="s">
        <v>1348</v>
      </c>
      <c r="AQ132" s="269">
        <v>26940806</v>
      </c>
      <c r="AR132" s="269" t="s">
        <v>72</v>
      </c>
      <c r="AS132" s="269" t="s">
        <v>331</v>
      </c>
      <c r="AT132" s="254" t="e">
        <v>#N/A</v>
      </c>
      <c r="AU132" s="255"/>
    </row>
    <row r="133" spans="1:47" ht="22.5" customHeight="1" x14ac:dyDescent="0.25">
      <c r="A133" s="221"/>
      <c r="B133" s="221">
        <v>129</v>
      </c>
      <c r="C133" s="242" t="s">
        <v>115</v>
      </c>
      <c r="D133" s="234" t="s">
        <v>959</v>
      </c>
      <c r="E133" s="243">
        <v>14</v>
      </c>
      <c r="F133" s="242" t="s">
        <v>2018</v>
      </c>
      <c r="G133" s="242" t="s">
        <v>75</v>
      </c>
      <c r="H133" s="243">
        <v>53</v>
      </c>
      <c r="I133" s="243">
        <v>79</v>
      </c>
      <c r="J133" s="243">
        <v>51</v>
      </c>
      <c r="K133" s="243">
        <v>48</v>
      </c>
      <c r="L133" s="243">
        <v>59</v>
      </c>
      <c r="M133" s="243">
        <v>59</v>
      </c>
      <c r="N133" s="243">
        <v>349</v>
      </c>
      <c r="O133" s="229">
        <v>7</v>
      </c>
      <c r="P133" s="231"/>
      <c r="Q133" s="231"/>
      <c r="R133" s="220">
        <v>0</v>
      </c>
      <c r="S133" s="231"/>
      <c r="T133" s="231"/>
      <c r="U133" s="219">
        <v>0</v>
      </c>
      <c r="V133" s="231"/>
      <c r="W133" s="231"/>
      <c r="X133" s="265">
        <v>0</v>
      </c>
      <c r="Y133" s="228"/>
      <c r="Z133" s="244"/>
      <c r="AA133" s="233" t="s">
        <v>1906</v>
      </c>
      <c r="AB133" s="229" t="s">
        <v>1906</v>
      </c>
      <c r="AC133" s="236" t="s">
        <v>1907</v>
      </c>
      <c r="AD133" s="237" t="s">
        <v>1907</v>
      </c>
      <c r="AE133" s="238" t="s">
        <v>1907</v>
      </c>
      <c r="AF133" s="244"/>
      <c r="AG133" s="224" t="s">
        <v>1908</v>
      </c>
      <c r="AH133" s="244"/>
      <c r="AI133" s="269" t="s">
        <v>116</v>
      </c>
      <c r="AJ133" s="241" t="s">
        <v>115</v>
      </c>
      <c r="AK133" s="269"/>
      <c r="AL133" s="269"/>
      <c r="AM133" s="272" t="s">
        <v>1309</v>
      </c>
      <c r="AN133" s="269" t="s">
        <v>117</v>
      </c>
      <c r="AO133" s="269" t="s">
        <v>1349</v>
      </c>
      <c r="AP133" s="273" t="s">
        <v>1350</v>
      </c>
      <c r="AQ133" s="269">
        <v>24816316</v>
      </c>
      <c r="AR133" s="269" t="s">
        <v>75</v>
      </c>
      <c r="AS133" s="269" t="s">
        <v>118</v>
      </c>
      <c r="AT133" s="230" t="e">
        <v>#N/A</v>
      </c>
      <c r="AU133" s="218"/>
    </row>
    <row r="134" spans="1:47" ht="22.5" customHeight="1" x14ac:dyDescent="0.25">
      <c r="A134" s="221"/>
      <c r="B134" s="221">
        <v>130</v>
      </c>
      <c r="C134" s="242" t="s">
        <v>2117</v>
      </c>
      <c r="D134" s="251" t="s">
        <v>959</v>
      </c>
      <c r="E134" s="253">
        <v>6</v>
      </c>
      <c r="F134" s="252" t="s">
        <v>2021</v>
      </c>
      <c r="G134" s="242" t="s">
        <v>90</v>
      </c>
      <c r="H134" s="243">
        <v>19</v>
      </c>
      <c r="I134" s="243">
        <v>22</v>
      </c>
      <c r="J134" s="243">
        <v>23</v>
      </c>
      <c r="K134" s="243">
        <v>24</v>
      </c>
      <c r="L134" s="243">
        <v>14</v>
      </c>
      <c r="M134" s="243">
        <v>22</v>
      </c>
      <c r="N134" s="243">
        <v>124</v>
      </c>
      <c r="O134" s="229">
        <v>3</v>
      </c>
      <c r="P134" s="231"/>
      <c r="Q134" s="231"/>
      <c r="R134" s="220">
        <v>0</v>
      </c>
      <c r="S134" s="231"/>
      <c r="T134" s="231"/>
      <c r="U134" s="219">
        <v>0</v>
      </c>
      <c r="V134" s="231"/>
      <c r="W134" s="231"/>
      <c r="X134" s="265">
        <v>0</v>
      </c>
      <c r="Y134" s="228"/>
      <c r="Z134" s="244"/>
      <c r="AA134" s="233" t="s">
        <v>1906</v>
      </c>
      <c r="AB134" s="229" t="s">
        <v>1906</v>
      </c>
      <c r="AC134" s="236" t="s">
        <v>1907</v>
      </c>
      <c r="AD134" s="237" t="s">
        <v>1907</v>
      </c>
      <c r="AE134" s="238" t="s">
        <v>1907</v>
      </c>
      <c r="AF134" s="244"/>
      <c r="AG134" s="224" t="s">
        <v>1908</v>
      </c>
      <c r="AH134" s="244"/>
      <c r="AI134" s="269" t="s">
        <v>1845</v>
      </c>
      <c r="AJ134" s="241" t="s">
        <v>2117</v>
      </c>
      <c r="AK134" s="269" t="s">
        <v>2118</v>
      </c>
      <c r="AL134" s="269" t="s">
        <v>2020</v>
      </c>
      <c r="AM134" s="272" t="s">
        <v>145</v>
      </c>
      <c r="AN134" s="269" t="s">
        <v>1351</v>
      </c>
      <c r="AO134" s="269" t="s">
        <v>1352</v>
      </c>
      <c r="AP134" s="273" t="s">
        <v>1353</v>
      </c>
      <c r="AQ134" s="269">
        <v>22874308</v>
      </c>
      <c r="AR134" s="269" t="s">
        <v>90</v>
      </c>
      <c r="AS134" s="269" t="s">
        <v>396</v>
      </c>
      <c r="AT134" s="254" t="e">
        <v>#N/A</v>
      </c>
      <c r="AU134" s="255"/>
    </row>
    <row r="135" spans="1:47" ht="22.5" customHeight="1" x14ac:dyDescent="0.25">
      <c r="A135" s="221"/>
      <c r="B135" s="221">
        <v>131</v>
      </c>
      <c r="C135" s="242" t="s">
        <v>482</v>
      </c>
      <c r="D135" s="251" t="s">
        <v>959</v>
      </c>
      <c r="E135" s="253">
        <v>7</v>
      </c>
      <c r="F135" s="252" t="s">
        <v>2021</v>
      </c>
      <c r="G135" s="242" t="s">
        <v>90</v>
      </c>
      <c r="H135" s="243">
        <v>32</v>
      </c>
      <c r="I135" s="243">
        <v>19</v>
      </c>
      <c r="J135" s="243">
        <v>22</v>
      </c>
      <c r="K135" s="243">
        <v>23</v>
      </c>
      <c r="L135" s="243">
        <v>28</v>
      </c>
      <c r="M135" s="243">
        <v>16</v>
      </c>
      <c r="N135" s="243">
        <v>140</v>
      </c>
      <c r="O135" s="229">
        <v>5</v>
      </c>
      <c r="P135" s="231"/>
      <c r="Q135" s="231"/>
      <c r="R135" s="220">
        <v>0</v>
      </c>
      <c r="S135" s="231"/>
      <c r="T135" s="231"/>
      <c r="U135" s="219">
        <v>0</v>
      </c>
      <c r="V135" s="231"/>
      <c r="W135" s="231"/>
      <c r="X135" s="265">
        <v>0</v>
      </c>
      <c r="Y135" s="228"/>
      <c r="Z135" s="244"/>
      <c r="AA135" s="233" t="s">
        <v>1906</v>
      </c>
      <c r="AB135" s="229" t="s">
        <v>1906</v>
      </c>
      <c r="AC135" s="236" t="s">
        <v>1907</v>
      </c>
      <c r="AD135" s="237" t="s">
        <v>1907</v>
      </c>
      <c r="AE135" s="238" t="s">
        <v>1907</v>
      </c>
      <c r="AF135" s="244"/>
      <c r="AG135" s="224" t="s">
        <v>1908</v>
      </c>
      <c r="AH135" s="244"/>
      <c r="AI135" s="269" t="s">
        <v>483</v>
      </c>
      <c r="AJ135" s="271" t="s">
        <v>482</v>
      </c>
      <c r="AK135" s="269" t="s">
        <v>2119</v>
      </c>
      <c r="AL135" s="269" t="s">
        <v>2020</v>
      </c>
      <c r="AM135" s="272" t="s">
        <v>1846</v>
      </c>
      <c r="AN135" s="269" t="s">
        <v>1354</v>
      </c>
      <c r="AO135" s="269" t="s">
        <v>1355</v>
      </c>
      <c r="AP135" s="273" t="s">
        <v>1356</v>
      </c>
      <c r="AQ135" s="269">
        <v>22834272</v>
      </c>
      <c r="AR135" s="269" t="s">
        <v>90</v>
      </c>
      <c r="AS135" s="269" t="s">
        <v>485</v>
      </c>
      <c r="AT135" s="254" t="e">
        <v>#N/A</v>
      </c>
      <c r="AU135" s="255"/>
    </row>
    <row r="136" spans="1:47" ht="22.5" customHeight="1" x14ac:dyDescent="0.25">
      <c r="A136" s="221"/>
      <c r="B136" s="221">
        <v>132</v>
      </c>
      <c r="C136" s="242" t="s">
        <v>407</v>
      </c>
      <c r="D136" s="234" t="s">
        <v>959</v>
      </c>
      <c r="E136" s="243">
        <v>9</v>
      </c>
      <c r="F136" s="242" t="s">
        <v>2021</v>
      </c>
      <c r="G136" s="242" t="s">
        <v>90</v>
      </c>
      <c r="H136" s="243">
        <v>16</v>
      </c>
      <c r="I136" s="243">
        <v>39</v>
      </c>
      <c r="J136" s="243">
        <v>30</v>
      </c>
      <c r="K136" s="243">
        <v>32</v>
      </c>
      <c r="L136" s="243">
        <v>29</v>
      </c>
      <c r="M136" s="243">
        <v>24</v>
      </c>
      <c r="N136" s="243">
        <v>170</v>
      </c>
      <c r="O136" s="229">
        <v>5</v>
      </c>
      <c r="P136" s="231"/>
      <c r="Q136" s="231"/>
      <c r="R136" s="220">
        <v>0</v>
      </c>
      <c r="S136" s="231"/>
      <c r="T136" s="231"/>
      <c r="U136" s="219">
        <v>0</v>
      </c>
      <c r="V136" s="231"/>
      <c r="W136" s="231"/>
      <c r="X136" s="265">
        <v>0</v>
      </c>
      <c r="Y136" s="228"/>
      <c r="Z136" s="244"/>
      <c r="AA136" s="233" t="s">
        <v>1906</v>
      </c>
      <c r="AB136" s="229" t="s">
        <v>1906</v>
      </c>
      <c r="AC136" s="236" t="s">
        <v>1907</v>
      </c>
      <c r="AD136" s="237" t="s">
        <v>1907</v>
      </c>
      <c r="AE136" s="238" t="s">
        <v>1907</v>
      </c>
      <c r="AF136" s="244"/>
      <c r="AG136" s="224" t="s">
        <v>1908</v>
      </c>
      <c r="AH136" s="244"/>
      <c r="AI136" s="269" t="s">
        <v>408</v>
      </c>
      <c r="AJ136" s="241" t="s">
        <v>407</v>
      </c>
      <c r="AK136" s="269" t="s">
        <v>2120</v>
      </c>
      <c r="AL136" s="269" t="s">
        <v>2020</v>
      </c>
      <c r="AM136" s="272" t="s">
        <v>997</v>
      </c>
      <c r="AN136" s="269" t="s">
        <v>410</v>
      </c>
      <c r="AO136" s="269" t="s">
        <v>1355</v>
      </c>
      <c r="AP136" s="273" t="s">
        <v>1357</v>
      </c>
      <c r="AQ136" s="269">
        <v>22872063</v>
      </c>
      <c r="AR136" s="269" t="s">
        <v>90</v>
      </c>
      <c r="AS136" s="269" t="s">
        <v>411</v>
      </c>
      <c r="AT136" s="232" t="e">
        <v>#N/A</v>
      </c>
      <c r="AU136" s="218"/>
    </row>
    <row r="137" spans="1:47" ht="22.5" customHeight="1" x14ac:dyDescent="0.25">
      <c r="A137" s="221"/>
      <c r="B137" s="221">
        <v>133</v>
      </c>
      <c r="C137" s="242" t="s">
        <v>1847</v>
      </c>
      <c r="D137" s="234" t="s">
        <v>959</v>
      </c>
      <c r="E137" s="243">
        <v>11</v>
      </c>
      <c r="F137" s="242" t="s">
        <v>2033</v>
      </c>
      <c r="G137" s="242" t="s">
        <v>62</v>
      </c>
      <c r="H137" s="243">
        <v>48</v>
      </c>
      <c r="I137" s="243">
        <v>42</v>
      </c>
      <c r="J137" s="243">
        <v>35</v>
      </c>
      <c r="K137" s="243">
        <v>36</v>
      </c>
      <c r="L137" s="243">
        <v>30</v>
      </c>
      <c r="M137" s="243">
        <v>33</v>
      </c>
      <c r="N137" s="243">
        <v>224</v>
      </c>
      <c r="O137" s="229">
        <v>5</v>
      </c>
      <c r="P137" s="231"/>
      <c r="Q137" s="231"/>
      <c r="R137" s="220">
        <v>0</v>
      </c>
      <c r="S137" s="231"/>
      <c r="T137" s="231"/>
      <c r="U137" s="219">
        <v>0</v>
      </c>
      <c r="V137" s="231"/>
      <c r="W137" s="231"/>
      <c r="X137" s="265">
        <v>0</v>
      </c>
      <c r="Y137" s="228"/>
      <c r="Z137" s="244"/>
      <c r="AA137" s="233" t="s">
        <v>1906</v>
      </c>
      <c r="AB137" s="229" t="s">
        <v>1906</v>
      </c>
      <c r="AC137" s="236" t="s">
        <v>1907</v>
      </c>
      <c r="AD137" s="237" t="s">
        <v>1907</v>
      </c>
      <c r="AE137" s="238" t="s">
        <v>1907</v>
      </c>
      <c r="AF137" s="244"/>
      <c r="AG137" s="224" t="s">
        <v>1908</v>
      </c>
      <c r="AH137" s="244"/>
      <c r="AI137" s="269" t="s">
        <v>1358</v>
      </c>
      <c r="AJ137" s="271" t="s">
        <v>1847</v>
      </c>
      <c r="AK137" s="269"/>
      <c r="AL137" s="269" t="s">
        <v>2020</v>
      </c>
      <c r="AM137" s="272" t="s">
        <v>2121</v>
      </c>
      <c r="AN137" s="269" t="s">
        <v>355</v>
      </c>
      <c r="AO137" s="269" t="s">
        <v>1360</v>
      </c>
      <c r="AP137" s="273" t="s">
        <v>1361</v>
      </c>
      <c r="AQ137" s="269">
        <v>25936037</v>
      </c>
      <c r="AR137" s="269" t="s">
        <v>62</v>
      </c>
      <c r="AS137" s="269" t="s">
        <v>356</v>
      </c>
      <c r="AT137" s="232" t="e">
        <v>#N/A</v>
      </c>
      <c r="AU137" s="218"/>
    </row>
    <row r="138" spans="1:47" ht="22.5" customHeight="1" x14ac:dyDescent="0.25">
      <c r="A138" s="221"/>
      <c r="B138" s="221">
        <v>134</v>
      </c>
      <c r="C138" s="242" t="s">
        <v>1848</v>
      </c>
      <c r="D138" s="251" t="s">
        <v>959</v>
      </c>
      <c r="E138" s="253">
        <v>11</v>
      </c>
      <c r="F138" s="252" t="s">
        <v>2033</v>
      </c>
      <c r="G138" s="242" t="s">
        <v>62</v>
      </c>
      <c r="H138" s="243">
        <v>38</v>
      </c>
      <c r="I138" s="243">
        <v>23</v>
      </c>
      <c r="J138" s="243">
        <v>31</v>
      </c>
      <c r="K138" s="243">
        <v>33</v>
      </c>
      <c r="L138" s="243">
        <v>39</v>
      </c>
      <c r="M138" s="243">
        <v>33</v>
      </c>
      <c r="N138" s="243">
        <v>197</v>
      </c>
      <c r="O138" s="229">
        <v>5</v>
      </c>
      <c r="P138" s="231"/>
      <c r="Q138" s="231"/>
      <c r="R138" s="220">
        <v>0</v>
      </c>
      <c r="S138" s="231"/>
      <c r="T138" s="231"/>
      <c r="U138" s="219">
        <v>0</v>
      </c>
      <c r="V138" s="231"/>
      <c r="W138" s="231"/>
      <c r="X138" s="265">
        <v>0</v>
      </c>
      <c r="Y138" s="228"/>
      <c r="Z138" s="244"/>
      <c r="AA138" s="233" t="s">
        <v>1906</v>
      </c>
      <c r="AB138" s="229" t="s">
        <v>1906</v>
      </c>
      <c r="AC138" s="236" t="s">
        <v>1907</v>
      </c>
      <c r="AD138" s="237" t="s">
        <v>1907</v>
      </c>
      <c r="AE138" s="238" t="s">
        <v>1907</v>
      </c>
      <c r="AF138" s="244"/>
      <c r="AG138" s="224" t="s">
        <v>1908</v>
      </c>
      <c r="AH138" s="244"/>
      <c r="AI138" s="269" t="s">
        <v>1362</v>
      </c>
      <c r="AJ138" s="271" t="s">
        <v>1848</v>
      </c>
      <c r="AK138" s="269"/>
      <c r="AL138" s="269"/>
      <c r="AM138" s="272" t="s">
        <v>1363</v>
      </c>
      <c r="AN138" s="269" t="s">
        <v>1364</v>
      </c>
      <c r="AO138" s="269" t="s">
        <v>1365</v>
      </c>
      <c r="AP138" s="273" t="s">
        <v>1366</v>
      </c>
      <c r="AQ138" s="269">
        <v>25821744</v>
      </c>
      <c r="AR138" s="269" t="s">
        <v>62</v>
      </c>
      <c r="AS138" s="269" t="s">
        <v>77</v>
      </c>
      <c r="AT138" s="254" t="e">
        <v>#N/A</v>
      </c>
      <c r="AU138" s="255"/>
    </row>
    <row r="139" spans="1:47" ht="22.5" customHeight="1" x14ac:dyDescent="0.25">
      <c r="A139" s="221"/>
      <c r="B139" s="221">
        <v>135</v>
      </c>
      <c r="C139" s="242" t="s">
        <v>2122</v>
      </c>
      <c r="D139" s="251" t="s">
        <v>959</v>
      </c>
      <c r="E139" s="253">
        <v>12</v>
      </c>
      <c r="F139" s="252" t="s">
        <v>2026</v>
      </c>
      <c r="G139" s="242" t="s">
        <v>72</v>
      </c>
      <c r="H139" s="243">
        <v>36</v>
      </c>
      <c r="I139" s="243">
        <v>36</v>
      </c>
      <c r="J139" s="243">
        <v>22</v>
      </c>
      <c r="K139" s="243">
        <v>32</v>
      </c>
      <c r="L139" s="243">
        <v>40</v>
      </c>
      <c r="M139" s="243">
        <v>29</v>
      </c>
      <c r="N139" s="243">
        <v>195</v>
      </c>
      <c r="O139" s="229">
        <v>5</v>
      </c>
      <c r="P139" s="231"/>
      <c r="Q139" s="231"/>
      <c r="R139" s="220">
        <v>0</v>
      </c>
      <c r="S139" s="231"/>
      <c r="T139" s="231"/>
      <c r="U139" s="219">
        <v>0</v>
      </c>
      <c r="V139" s="231"/>
      <c r="W139" s="231"/>
      <c r="X139" s="265">
        <v>0</v>
      </c>
      <c r="Y139" s="228"/>
      <c r="Z139" s="244"/>
      <c r="AA139" s="233" t="s">
        <v>1906</v>
      </c>
      <c r="AB139" s="229" t="s">
        <v>1906</v>
      </c>
      <c r="AC139" s="236" t="s">
        <v>1907</v>
      </c>
      <c r="AD139" s="237" t="s">
        <v>1907</v>
      </c>
      <c r="AE139" s="238" t="s">
        <v>1907</v>
      </c>
      <c r="AF139" s="244"/>
      <c r="AG139" s="224" t="s">
        <v>1908</v>
      </c>
      <c r="AH139" s="244"/>
      <c r="AI139" s="269" t="s">
        <v>1367</v>
      </c>
      <c r="AJ139" s="241" t="s">
        <v>2122</v>
      </c>
      <c r="AK139" s="269" t="s">
        <v>2123</v>
      </c>
      <c r="AL139" s="269"/>
      <c r="AM139" s="272" t="s">
        <v>1938</v>
      </c>
      <c r="AN139" s="269" t="s">
        <v>79</v>
      </c>
      <c r="AO139" s="269" t="s">
        <v>1368</v>
      </c>
      <c r="AP139" s="273" t="s">
        <v>1369</v>
      </c>
      <c r="AQ139" s="269">
        <v>26923220</v>
      </c>
      <c r="AR139" s="269" t="s">
        <v>72</v>
      </c>
      <c r="AS139" s="269" t="s">
        <v>80</v>
      </c>
      <c r="AT139" s="254" t="e">
        <v>#N/A</v>
      </c>
      <c r="AU139" s="255"/>
    </row>
    <row r="140" spans="1:47" ht="22.5" customHeight="1" x14ac:dyDescent="0.25">
      <c r="A140" s="221"/>
      <c r="B140" s="221">
        <v>136</v>
      </c>
      <c r="C140" s="242" t="s">
        <v>745</v>
      </c>
      <c r="D140" s="234" t="s">
        <v>959</v>
      </c>
      <c r="E140" s="243">
        <v>4</v>
      </c>
      <c r="F140" s="242" t="s">
        <v>2021</v>
      </c>
      <c r="G140" s="242" t="s">
        <v>90</v>
      </c>
      <c r="H140" s="243">
        <v>6</v>
      </c>
      <c r="I140" s="243">
        <v>6</v>
      </c>
      <c r="J140" s="243">
        <v>4</v>
      </c>
      <c r="K140" s="243">
        <v>6</v>
      </c>
      <c r="L140" s="243">
        <v>9</v>
      </c>
      <c r="M140" s="243">
        <v>9</v>
      </c>
      <c r="N140" s="243">
        <v>40</v>
      </c>
      <c r="O140" s="229">
        <v>3</v>
      </c>
      <c r="P140" s="231"/>
      <c r="Q140" s="231"/>
      <c r="R140" s="220">
        <v>0</v>
      </c>
      <c r="S140" s="231"/>
      <c r="T140" s="231"/>
      <c r="U140" s="219">
        <v>0</v>
      </c>
      <c r="V140" s="231"/>
      <c r="W140" s="231"/>
      <c r="X140" s="265">
        <v>0</v>
      </c>
      <c r="Y140" s="228"/>
      <c r="Z140" s="244"/>
      <c r="AA140" s="233" t="s">
        <v>1906</v>
      </c>
      <c r="AB140" s="229" t="s">
        <v>1906</v>
      </c>
      <c r="AC140" s="236" t="s">
        <v>1907</v>
      </c>
      <c r="AD140" s="237" t="s">
        <v>1907</v>
      </c>
      <c r="AE140" s="238" t="s">
        <v>1907</v>
      </c>
      <c r="AF140" s="244"/>
      <c r="AG140" s="224" t="s">
        <v>1908</v>
      </c>
      <c r="AH140" s="244"/>
      <c r="AI140" s="269" t="s">
        <v>746</v>
      </c>
      <c r="AJ140" s="271" t="s">
        <v>745</v>
      </c>
      <c r="AK140" s="269"/>
      <c r="AL140" s="269" t="s">
        <v>2020</v>
      </c>
      <c r="AM140" s="272" t="s">
        <v>1849</v>
      </c>
      <c r="AN140" s="269" t="s">
        <v>748</v>
      </c>
      <c r="AO140" s="269" t="s">
        <v>1370</v>
      </c>
      <c r="AP140" s="273" t="s">
        <v>1371</v>
      </c>
      <c r="AQ140" s="269">
        <v>22870574</v>
      </c>
      <c r="AR140" s="269" t="s">
        <v>90</v>
      </c>
      <c r="AS140" s="269" t="s">
        <v>749</v>
      </c>
      <c r="AT140" s="232" t="e">
        <v>#N/A</v>
      </c>
      <c r="AU140" s="218"/>
    </row>
    <row r="141" spans="1:47" ht="22.5" customHeight="1" x14ac:dyDescent="0.25">
      <c r="A141" s="221"/>
      <c r="B141" s="221">
        <v>137</v>
      </c>
      <c r="C141" s="242" t="s">
        <v>502</v>
      </c>
      <c r="D141" s="234" t="s">
        <v>959</v>
      </c>
      <c r="E141" s="243">
        <v>6</v>
      </c>
      <c r="F141" s="242" t="s">
        <v>2018</v>
      </c>
      <c r="G141" s="242" t="s">
        <v>75</v>
      </c>
      <c r="H141" s="243">
        <v>20</v>
      </c>
      <c r="I141" s="243">
        <v>19</v>
      </c>
      <c r="J141" s="243">
        <v>27</v>
      </c>
      <c r="K141" s="243">
        <v>23</v>
      </c>
      <c r="L141" s="243">
        <v>21</v>
      </c>
      <c r="M141" s="243">
        <v>11</v>
      </c>
      <c r="N141" s="243">
        <v>121</v>
      </c>
      <c r="O141" s="229">
        <v>3</v>
      </c>
      <c r="P141" s="231"/>
      <c r="Q141" s="231"/>
      <c r="R141" s="220">
        <v>0</v>
      </c>
      <c r="S141" s="231"/>
      <c r="T141" s="231"/>
      <c r="U141" s="219">
        <v>0</v>
      </c>
      <c r="V141" s="231"/>
      <c r="W141" s="231"/>
      <c r="X141" s="265">
        <v>0</v>
      </c>
      <c r="Y141" s="228"/>
      <c r="Z141" s="244"/>
      <c r="AA141" s="233" t="s">
        <v>1906</v>
      </c>
      <c r="AB141" s="229" t="s">
        <v>1906</v>
      </c>
      <c r="AC141" s="236" t="s">
        <v>1907</v>
      </c>
      <c r="AD141" s="237" t="s">
        <v>1907</v>
      </c>
      <c r="AE141" s="238" t="s">
        <v>1907</v>
      </c>
      <c r="AF141" s="244"/>
      <c r="AG141" s="224" t="s">
        <v>1908</v>
      </c>
      <c r="AH141" s="244"/>
      <c r="AI141" s="269" t="s">
        <v>503</v>
      </c>
      <c r="AJ141" s="271" t="s">
        <v>502</v>
      </c>
      <c r="AK141" s="269"/>
      <c r="AL141" s="269" t="s">
        <v>2020</v>
      </c>
      <c r="AM141" s="272" t="s">
        <v>504</v>
      </c>
      <c r="AN141" s="269" t="s">
        <v>1850</v>
      </c>
      <c r="AO141" s="269" t="s">
        <v>1372</v>
      </c>
      <c r="AP141" s="273" t="s">
        <v>1373</v>
      </c>
      <c r="AQ141" s="269">
        <v>22870450</v>
      </c>
      <c r="AR141" s="269" t="s">
        <v>75</v>
      </c>
      <c r="AS141" s="269" t="s">
        <v>505</v>
      </c>
      <c r="AT141" s="232" t="e">
        <v>#N/A</v>
      </c>
      <c r="AU141" s="218"/>
    </row>
    <row r="142" spans="1:47" ht="22.5" customHeight="1" x14ac:dyDescent="0.25">
      <c r="A142" s="221"/>
      <c r="B142" s="221">
        <v>138</v>
      </c>
      <c r="C142" s="242" t="s">
        <v>2124</v>
      </c>
      <c r="D142" s="234" t="s">
        <v>959</v>
      </c>
      <c r="E142" s="243">
        <v>3</v>
      </c>
      <c r="F142" s="242" t="s">
        <v>2026</v>
      </c>
      <c r="G142" s="242" t="s">
        <v>72</v>
      </c>
      <c r="H142" s="243">
        <v>7</v>
      </c>
      <c r="I142" s="243">
        <v>4</v>
      </c>
      <c r="J142" s="243">
        <v>7</v>
      </c>
      <c r="K142" s="243">
        <v>6</v>
      </c>
      <c r="L142" s="243">
        <v>5</v>
      </c>
      <c r="M142" s="243">
        <v>2</v>
      </c>
      <c r="N142" s="243">
        <v>31</v>
      </c>
      <c r="O142" s="229">
        <v>3</v>
      </c>
      <c r="P142" s="231"/>
      <c r="Q142" s="231"/>
      <c r="R142" s="220">
        <v>0</v>
      </c>
      <c r="S142" s="231"/>
      <c r="T142" s="231"/>
      <c r="U142" s="219">
        <v>0</v>
      </c>
      <c r="V142" s="231"/>
      <c r="W142" s="231"/>
      <c r="X142" s="265">
        <v>0</v>
      </c>
      <c r="Y142" s="228"/>
      <c r="Z142" s="244"/>
      <c r="AA142" s="233" t="s">
        <v>1906</v>
      </c>
      <c r="AB142" s="229" t="s">
        <v>1906</v>
      </c>
      <c r="AC142" s="236" t="s">
        <v>1907</v>
      </c>
      <c r="AD142" s="237" t="s">
        <v>1907</v>
      </c>
      <c r="AE142" s="238" t="s">
        <v>1907</v>
      </c>
      <c r="AF142" s="244"/>
      <c r="AG142" s="224" t="s">
        <v>1908</v>
      </c>
      <c r="AH142" s="244"/>
      <c r="AI142" s="269" t="s">
        <v>1374</v>
      </c>
      <c r="AJ142" s="271" t="s">
        <v>2124</v>
      </c>
      <c r="AK142" s="269" t="s">
        <v>2125</v>
      </c>
      <c r="AL142" s="269" t="s">
        <v>2020</v>
      </c>
      <c r="AM142" s="272" t="s">
        <v>851</v>
      </c>
      <c r="AN142" s="269" t="s">
        <v>1851</v>
      </c>
      <c r="AO142" s="269" t="s">
        <v>84</v>
      </c>
      <c r="AP142" s="273" t="s">
        <v>1375</v>
      </c>
      <c r="AQ142" s="269">
        <v>26432359</v>
      </c>
      <c r="AR142" s="269" t="s">
        <v>72</v>
      </c>
      <c r="AS142" s="269" t="s">
        <v>85</v>
      </c>
      <c r="AT142" s="232" t="e">
        <v>#N/A</v>
      </c>
      <c r="AU142" s="218"/>
    </row>
    <row r="143" spans="1:47" ht="22.5" customHeight="1" x14ac:dyDescent="0.25">
      <c r="A143" s="221"/>
      <c r="B143" s="221">
        <v>139</v>
      </c>
      <c r="C143" s="242" t="s">
        <v>2126</v>
      </c>
      <c r="D143" s="234" t="s">
        <v>959</v>
      </c>
      <c r="E143" s="243">
        <v>5</v>
      </c>
      <c r="F143" s="242" t="s">
        <v>2018</v>
      </c>
      <c r="G143" s="242" t="s">
        <v>75</v>
      </c>
      <c r="H143" s="243">
        <v>12</v>
      </c>
      <c r="I143" s="243">
        <v>19</v>
      </c>
      <c r="J143" s="243">
        <v>18</v>
      </c>
      <c r="K143" s="243">
        <v>9</v>
      </c>
      <c r="L143" s="243">
        <v>15</v>
      </c>
      <c r="M143" s="243">
        <v>17</v>
      </c>
      <c r="N143" s="243">
        <v>90</v>
      </c>
      <c r="O143" s="229">
        <v>3</v>
      </c>
      <c r="P143" s="231"/>
      <c r="Q143" s="231"/>
      <c r="R143" s="220">
        <v>0</v>
      </c>
      <c r="S143" s="231"/>
      <c r="T143" s="231"/>
      <c r="U143" s="219">
        <v>0</v>
      </c>
      <c r="V143" s="231"/>
      <c r="W143" s="231"/>
      <c r="X143" s="265">
        <v>0</v>
      </c>
      <c r="Y143" s="228"/>
      <c r="Z143" s="244"/>
      <c r="AA143" s="233" t="s">
        <v>1906</v>
      </c>
      <c r="AB143" s="229" t="s">
        <v>1906</v>
      </c>
      <c r="AC143" s="236" t="s">
        <v>1907</v>
      </c>
      <c r="AD143" s="237" t="s">
        <v>1907</v>
      </c>
      <c r="AE143" s="238" t="s">
        <v>1907</v>
      </c>
      <c r="AF143" s="244"/>
      <c r="AG143" s="224" t="s">
        <v>1908</v>
      </c>
      <c r="AH143" s="244"/>
      <c r="AI143" s="269" t="s">
        <v>1852</v>
      </c>
      <c r="AJ143" s="271" t="s">
        <v>2126</v>
      </c>
      <c r="AK143" s="269"/>
      <c r="AL143" s="269" t="s">
        <v>2020</v>
      </c>
      <c r="AM143" s="272" t="s">
        <v>2127</v>
      </c>
      <c r="AN143" s="269" t="s">
        <v>1182</v>
      </c>
      <c r="AO143" s="269" t="s">
        <v>1377</v>
      </c>
      <c r="AP143" s="273" t="s">
        <v>1378</v>
      </c>
      <c r="AQ143" s="269">
        <v>24323065</v>
      </c>
      <c r="AR143" s="269" t="s">
        <v>75</v>
      </c>
      <c r="AS143" s="269" t="s">
        <v>572</v>
      </c>
      <c r="AT143" s="232" t="e">
        <v>#N/A</v>
      </c>
      <c r="AU143" s="218"/>
    </row>
    <row r="144" spans="1:47" ht="22.5" customHeight="1" x14ac:dyDescent="0.25">
      <c r="A144" s="221"/>
      <c r="B144" s="221">
        <v>140</v>
      </c>
      <c r="C144" s="242" t="s">
        <v>2128</v>
      </c>
      <c r="D144" s="251" t="s">
        <v>959</v>
      </c>
      <c r="E144" s="253">
        <v>6</v>
      </c>
      <c r="F144" s="252" t="s">
        <v>2033</v>
      </c>
      <c r="G144" s="242" t="s">
        <v>62</v>
      </c>
      <c r="H144" s="243">
        <v>13</v>
      </c>
      <c r="I144" s="243">
        <v>12</v>
      </c>
      <c r="J144" s="243">
        <v>11</v>
      </c>
      <c r="K144" s="243">
        <v>8</v>
      </c>
      <c r="L144" s="243">
        <v>9</v>
      </c>
      <c r="M144" s="243">
        <v>15</v>
      </c>
      <c r="N144" s="243">
        <v>68</v>
      </c>
      <c r="O144" s="229">
        <v>3</v>
      </c>
      <c r="P144" s="231"/>
      <c r="Q144" s="231"/>
      <c r="R144" s="220">
        <v>0</v>
      </c>
      <c r="S144" s="231"/>
      <c r="T144" s="231"/>
      <c r="U144" s="219">
        <v>0</v>
      </c>
      <c r="V144" s="231"/>
      <c r="W144" s="231"/>
      <c r="X144" s="265">
        <v>0</v>
      </c>
      <c r="Y144" s="228"/>
      <c r="Z144" s="244"/>
      <c r="AA144" s="233" t="s">
        <v>1906</v>
      </c>
      <c r="AB144" s="229" t="s">
        <v>1906</v>
      </c>
      <c r="AC144" s="236" t="s">
        <v>1907</v>
      </c>
      <c r="AD144" s="237" t="s">
        <v>1907</v>
      </c>
      <c r="AE144" s="238" t="s">
        <v>1907</v>
      </c>
      <c r="AF144" s="244"/>
      <c r="AG144" s="224" t="s">
        <v>1908</v>
      </c>
      <c r="AH144" s="244"/>
      <c r="AI144" s="269" t="s">
        <v>1853</v>
      </c>
      <c r="AJ144" s="271" t="s">
        <v>2128</v>
      </c>
      <c r="AK144" s="269" t="s">
        <v>2129</v>
      </c>
      <c r="AL144" s="269" t="s">
        <v>2054</v>
      </c>
      <c r="AM144" s="272" t="s">
        <v>1854</v>
      </c>
      <c r="AN144" s="269" t="s">
        <v>462</v>
      </c>
      <c r="AO144" s="269" t="s">
        <v>1379</v>
      </c>
      <c r="AP144" s="273" t="s">
        <v>1380</v>
      </c>
      <c r="AQ144" s="269">
        <v>25813230</v>
      </c>
      <c r="AR144" s="269" t="s">
        <v>62</v>
      </c>
      <c r="AS144" s="269" t="s">
        <v>463</v>
      </c>
      <c r="AT144" s="254" t="e">
        <v>#N/A</v>
      </c>
      <c r="AU144" s="255"/>
    </row>
    <row r="145" spans="1:47" ht="22.5" customHeight="1" x14ac:dyDescent="0.25">
      <c r="A145" s="221"/>
      <c r="B145" s="221">
        <v>141</v>
      </c>
      <c r="C145" s="242" t="s">
        <v>202</v>
      </c>
      <c r="D145" s="234" t="s">
        <v>959</v>
      </c>
      <c r="E145" s="243">
        <v>16</v>
      </c>
      <c r="F145" s="242" t="s">
        <v>2016</v>
      </c>
      <c r="G145" s="242" t="s">
        <v>90</v>
      </c>
      <c r="H145" s="243">
        <v>40</v>
      </c>
      <c r="I145" s="243">
        <v>52</v>
      </c>
      <c r="J145" s="243">
        <v>62</v>
      </c>
      <c r="K145" s="243">
        <v>53</v>
      </c>
      <c r="L145" s="243">
        <v>50</v>
      </c>
      <c r="M145" s="243">
        <v>60</v>
      </c>
      <c r="N145" s="243">
        <v>317</v>
      </c>
      <c r="O145" s="229">
        <v>5</v>
      </c>
      <c r="P145" s="231"/>
      <c r="Q145" s="231"/>
      <c r="R145" s="220">
        <v>0</v>
      </c>
      <c r="S145" s="231"/>
      <c r="T145" s="231"/>
      <c r="U145" s="219">
        <v>0</v>
      </c>
      <c r="V145" s="231"/>
      <c r="W145" s="231"/>
      <c r="X145" s="265">
        <v>0</v>
      </c>
      <c r="Y145" s="228"/>
      <c r="Z145" s="244"/>
      <c r="AA145" s="233" t="s">
        <v>1906</v>
      </c>
      <c r="AB145" s="229" t="s">
        <v>1906</v>
      </c>
      <c r="AC145" s="236" t="s">
        <v>1907</v>
      </c>
      <c r="AD145" s="237" t="s">
        <v>1907</v>
      </c>
      <c r="AE145" s="238" t="s">
        <v>1907</v>
      </c>
      <c r="AF145" s="244"/>
      <c r="AG145" s="224" t="s">
        <v>1908</v>
      </c>
      <c r="AH145" s="244"/>
      <c r="AI145" s="269" t="s">
        <v>203</v>
      </c>
      <c r="AJ145" s="271" t="s">
        <v>202</v>
      </c>
      <c r="AK145" s="269"/>
      <c r="AL145" s="269"/>
      <c r="AM145" s="272" t="s">
        <v>2130</v>
      </c>
      <c r="AN145" s="269" t="s">
        <v>1381</v>
      </c>
      <c r="AO145" s="269" t="s">
        <v>204</v>
      </c>
      <c r="AP145" s="273" t="s">
        <v>1382</v>
      </c>
      <c r="AQ145" s="269">
        <v>22320517</v>
      </c>
      <c r="AR145" s="269" t="s">
        <v>90</v>
      </c>
      <c r="AS145" s="269" t="s">
        <v>205</v>
      </c>
      <c r="AT145" s="232" t="e">
        <v>#N/A</v>
      </c>
      <c r="AU145" s="218"/>
    </row>
    <row r="146" spans="1:47" ht="22.5" customHeight="1" x14ac:dyDescent="0.25">
      <c r="A146" s="221"/>
      <c r="B146" s="221">
        <v>142</v>
      </c>
      <c r="C146" s="242" t="s">
        <v>401</v>
      </c>
      <c r="D146" s="234" t="s">
        <v>2022</v>
      </c>
      <c r="E146" s="243">
        <v>6</v>
      </c>
      <c r="F146" s="242" t="s">
        <v>2021</v>
      </c>
      <c r="G146" s="242" t="s">
        <v>90</v>
      </c>
      <c r="H146" s="243">
        <v>0</v>
      </c>
      <c r="I146" s="243">
        <v>0</v>
      </c>
      <c r="J146" s="243">
        <v>0</v>
      </c>
      <c r="K146" s="243">
        <v>66</v>
      </c>
      <c r="L146" s="243">
        <v>46</v>
      </c>
      <c r="M146" s="243">
        <v>49</v>
      </c>
      <c r="N146" s="243">
        <v>161</v>
      </c>
      <c r="O146" s="229">
        <v>5</v>
      </c>
      <c r="P146" s="231"/>
      <c r="Q146" s="231"/>
      <c r="R146" s="220">
        <v>0</v>
      </c>
      <c r="S146" s="231"/>
      <c r="T146" s="231"/>
      <c r="U146" s="219">
        <v>0</v>
      </c>
      <c r="V146" s="231"/>
      <c r="W146" s="231"/>
      <c r="X146" s="265">
        <v>0</v>
      </c>
      <c r="Y146" s="228"/>
      <c r="Z146" s="244"/>
      <c r="AA146" s="233" t="s">
        <v>1906</v>
      </c>
      <c r="AB146" s="229" t="s">
        <v>1906</v>
      </c>
      <c r="AC146" s="236" t="s">
        <v>1907</v>
      </c>
      <c r="AD146" s="237" t="s">
        <v>1907</v>
      </c>
      <c r="AE146" s="238" t="s">
        <v>1907</v>
      </c>
      <c r="AF146" s="244"/>
      <c r="AG146" s="224" t="s">
        <v>1908</v>
      </c>
      <c r="AH146" s="244"/>
      <c r="AI146" s="269" t="s">
        <v>402</v>
      </c>
      <c r="AJ146" s="241" t="s">
        <v>401</v>
      </c>
      <c r="AK146" s="269"/>
      <c r="AL146" s="269" t="s">
        <v>2020</v>
      </c>
      <c r="AM146" s="272" t="s">
        <v>919</v>
      </c>
      <c r="AN146" s="269" t="s">
        <v>1384</v>
      </c>
      <c r="AO146" s="269" t="s">
        <v>1383</v>
      </c>
      <c r="AP146" s="273" t="s">
        <v>1385</v>
      </c>
      <c r="AQ146" s="269">
        <v>22370815</v>
      </c>
      <c r="AR146" s="269" t="s">
        <v>90</v>
      </c>
      <c r="AS146" s="269" t="s">
        <v>403</v>
      </c>
      <c r="AT146" s="232" t="e">
        <v>#N/A</v>
      </c>
      <c r="AU146" s="218"/>
    </row>
    <row r="147" spans="1:47" ht="22.5" customHeight="1" x14ac:dyDescent="0.25">
      <c r="A147" s="221"/>
      <c r="B147" s="221">
        <v>143</v>
      </c>
      <c r="C147" s="242" t="s">
        <v>750</v>
      </c>
      <c r="D147" s="234" t="s">
        <v>959</v>
      </c>
      <c r="E147" s="243">
        <v>11</v>
      </c>
      <c r="F147" s="242" t="s">
        <v>2021</v>
      </c>
      <c r="G147" s="242" t="s">
        <v>90</v>
      </c>
      <c r="H147" s="243">
        <v>54</v>
      </c>
      <c r="I147" s="243">
        <v>35</v>
      </c>
      <c r="J147" s="243">
        <v>45</v>
      </c>
      <c r="K147" s="243">
        <v>33</v>
      </c>
      <c r="L147" s="243">
        <v>37</v>
      </c>
      <c r="M147" s="243">
        <v>34</v>
      </c>
      <c r="N147" s="243">
        <v>238</v>
      </c>
      <c r="O147" s="229">
        <v>5</v>
      </c>
      <c r="P147" s="231"/>
      <c r="Q147" s="231"/>
      <c r="R147" s="220">
        <v>0</v>
      </c>
      <c r="S147" s="231"/>
      <c r="T147" s="231"/>
      <c r="U147" s="219">
        <v>0</v>
      </c>
      <c r="V147" s="231"/>
      <c r="W147" s="231"/>
      <c r="X147" s="265">
        <v>0</v>
      </c>
      <c r="Y147" s="228"/>
      <c r="Z147" s="244"/>
      <c r="AA147" s="233" t="s">
        <v>1906</v>
      </c>
      <c r="AB147" s="229" t="s">
        <v>1906</v>
      </c>
      <c r="AC147" s="236" t="s">
        <v>1907</v>
      </c>
      <c r="AD147" s="237" t="s">
        <v>1907</v>
      </c>
      <c r="AE147" s="238" t="s">
        <v>1907</v>
      </c>
      <c r="AF147" s="244"/>
      <c r="AG147" s="224" t="s">
        <v>1908</v>
      </c>
      <c r="AH147" s="244"/>
      <c r="AI147" s="269" t="s">
        <v>751</v>
      </c>
      <c r="AJ147" s="271" t="s">
        <v>750</v>
      </c>
      <c r="AK147" s="269"/>
      <c r="AL147" s="269"/>
      <c r="AM147" s="272" t="s">
        <v>2131</v>
      </c>
      <c r="AN147" s="269" t="s">
        <v>1387</v>
      </c>
      <c r="AO147" s="269" t="s">
        <v>1388</v>
      </c>
      <c r="AP147" s="273" t="s">
        <v>1389</v>
      </c>
      <c r="AQ147" s="269">
        <v>22320035</v>
      </c>
      <c r="AR147" s="269" t="s">
        <v>90</v>
      </c>
      <c r="AS147" s="269" t="s">
        <v>752</v>
      </c>
      <c r="AT147" s="232" t="e">
        <v>#N/A</v>
      </c>
      <c r="AU147" s="218"/>
    </row>
    <row r="148" spans="1:47" ht="22.5" customHeight="1" x14ac:dyDescent="0.25">
      <c r="A148" s="221"/>
      <c r="B148" s="221">
        <v>144</v>
      </c>
      <c r="C148" s="242" t="s">
        <v>753</v>
      </c>
      <c r="D148" s="234" t="s">
        <v>959</v>
      </c>
      <c r="E148" s="243">
        <v>16</v>
      </c>
      <c r="F148" s="242" t="s">
        <v>2021</v>
      </c>
      <c r="G148" s="242" t="s">
        <v>90</v>
      </c>
      <c r="H148" s="243">
        <v>74</v>
      </c>
      <c r="I148" s="243">
        <v>68</v>
      </c>
      <c r="J148" s="243">
        <v>46</v>
      </c>
      <c r="K148" s="243">
        <v>65</v>
      </c>
      <c r="L148" s="243">
        <v>69</v>
      </c>
      <c r="M148" s="243">
        <v>58</v>
      </c>
      <c r="N148" s="243">
        <v>380</v>
      </c>
      <c r="O148" s="229">
        <v>7</v>
      </c>
      <c r="P148" s="231"/>
      <c r="Q148" s="231"/>
      <c r="R148" s="220">
        <v>0</v>
      </c>
      <c r="S148" s="231"/>
      <c r="T148" s="231"/>
      <c r="U148" s="219">
        <v>0</v>
      </c>
      <c r="V148" s="231"/>
      <c r="W148" s="231"/>
      <c r="X148" s="265">
        <v>0</v>
      </c>
      <c r="Y148" s="228"/>
      <c r="Z148" s="244"/>
      <c r="AA148" s="233" t="s">
        <v>1906</v>
      </c>
      <c r="AB148" s="229" t="s">
        <v>1906</v>
      </c>
      <c r="AC148" s="236" t="s">
        <v>1907</v>
      </c>
      <c r="AD148" s="237" t="s">
        <v>1907</v>
      </c>
      <c r="AE148" s="238" t="s">
        <v>1907</v>
      </c>
      <c r="AF148" s="244"/>
      <c r="AG148" s="224" t="s">
        <v>1908</v>
      </c>
      <c r="AH148" s="244"/>
      <c r="AI148" s="269" t="s">
        <v>754</v>
      </c>
      <c r="AJ148" s="241" t="s">
        <v>753</v>
      </c>
      <c r="AK148" s="269"/>
      <c r="AL148" s="269" t="s">
        <v>2020</v>
      </c>
      <c r="AM148" s="272" t="s">
        <v>755</v>
      </c>
      <c r="AN148" s="269" t="s">
        <v>1390</v>
      </c>
      <c r="AO148" s="269" t="s">
        <v>1391</v>
      </c>
      <c r="AP148" s="273" t="s">
        <v>1392</v>
      </c>
      <c r="AQ148" s="269">
        <v>22388010</v>
      </c>
      <c r="AR148" s="269" t="s">
        <v>90</v>
      </c>
      <c r="AS148" s="269" t="s">
        <v>756</v>
      </c>
      <c r="AT148" s="232" t="e">
        <v>#N/A</v>
      </c>
      <c r="AU148" s="218"/>
    </row>
    <row r="149" spans="1:47" ht="22.5" customHeight="1" x14ac:dyDescent="0.25">
      <c r="A149" s="221"/>
      <c r="B149" s="221">
        <v>145</v>
      </c>
      <c r="C149" s="242" t="s">
        <v>757</v>
      </c>
      <c r="D149" s="251" t="s">
        <v>959</v>
      </c>
      <c r="E149" s="253">
        <v>12</v>
      </c>
      <c r="F149" s="252" t="s">
        <v>2021</v>
      </c>
      <c r="G149" s="242" t="s">
        <v>90</v>
      </c>
      <c r="H149" s="243">
        <v>47</v>
      </c>
      <c r="I149" s="243">
        <v>39</v>
      </c>
      <c r="J149" s="243">
        <v>48</v>
      </c>
      <c r="K149" s="243">
        <v>38</v>
      </c>
      <c r="L149" s="243">
        <v>44</v>
      </c>
      <c r="M149" s="243">
        <v>44</v>
      </c>
      <c r="N149" s="243">
        <v>260</v>
      </c>
      <c r="O149" s="229">
        <v>5</v>
      </c>
      <c r="P149" s="231"/>
      <c r="Q149" s="231"/>
      <c r="R149" s="220">
        <v>0</v>
      </c>
      <c r="S149" s="231"/>
      <c r="T149" s="231"/>
      <c r="U149" s="219">
        <v>0</v>
      </c>
      <c r="V149" s="231"/>
      <c r="W149" s="231"/>
      <c r="X149" s="265">
        <v>0</v>
      </c>
      <c r="Y149" s="228"/>
      <c r="Z149" s="244"/>
      <c r="AA149" s="233" t="s">
        <v>1906</v>
      </c>
      <c r="AB149" s="229" t="s">
        <v>1906</v>
      </c>
      <c r="AC149" s="236" t="s">
        <v>1907</v>
      </c>
      <c r="AD149" s="237" t="s">
        <v>1907</v>
      </c>
      <c r="AE149" s="238" t="s">
        <v>1907</v>
      </c>
      <c r="AF149" s="244"/>
      <c r="AG149" s="224" t="s">
        <v>1908</v>
      </c>
      <c r="AH149" s="244"/>
      <c r="AI149" s="269" t="s">
        <v>758</v>
      </c>
      <c r="AJ149" s="241" t="s">
        <v>757</v>
      </c>
      <c r="AK149" s="269"/>
      <c r="AL149" s="269"/>
      <c r="AM149" s="272" t="s">
        <v>791</v>
      </c>
      <c r="AN149" s="269" t="s">
        <v>1394</v>
      </c>
      <c r="AO149" s="269" t="s">
        <v>1395</v>
      </c>
      <c r="AP149" s="273" t="s">
        <v>1396</v>
      </c>
      <c r="AQ149" s="269">
        <v>22370431</v>
      </c>
      <c r="AR149" s="269" t="s">
        <v>90</v>
      </c>
      <c r="AS149" s="269" t="s">
        <v>759</v>
      </c>
      <c r="AT149" s="254" t="e">
        <v>#N/A</v>
      </c>
      <c r="AU149" s="255"/>
    </row>
    <row r="150" spans="1:47" ht="22.5" customHeight="1" x14ac:dyDescent="0.25">
      <c r="A150" s="221"/>
      <c r="B150" s="221">
        <v>146</v>
      </c>
      <c r="C150" s="242" t="s">
        <v>216</v>
      </c>
      <c r="D150" s="234" t="s">
        <v>959</v>
      </c>
      <c r="E150" s="243">
        <v>18</v>
      </c>
      <c r="F150" s="242" t="s">
        <v>2021</v>
      </c>
      <c r="G150" s="242" t="s">
        <v>90</v>
      </c>
      <c r="H150" s="243">
        <v>46</v>
      </c>
      <c r="I150" s="243">
        <v>59</v>
      </c>
      <c r="J150" s="243">
        <v>59</v>
      </c>
      <c r="K150" s="243">
        <v>67</v>
      </c>
      <c r="L150" s="243">
        <v>70</v>
      </c>
      <c r="M150" s="243">
        <v>71</v>
      </c>
      <c r="N150" s="243">
        <v>372</v>
      </c>
      <c r="O150" s="229">
        <v>7</v>
      </c>
      <c r="P150" s="231"/>
      <c r="Q150" s="231"/>
      <c r="R150" s="220">
        <v>0</v>
      </c>
      <c r="S150" s="231"/>
      <c r="T150" s="231"/>
      <c r="U150" s="219">
        <v>0</v>
      </c>
      <c r="V150" s="231"/>
      <c r="W150" s="231"/>
      <c r="X150" s="265">
        <v>0</v>
      </c>
      <c r="Y150" s="228"/>
      <c r="Z150" s="244"/>
      <c r="AA150" s="233" t="s">
        <v>1906</v>
      </c>
      <c r="AB150" s="229" t="s">
        <v>1906</v>
      </c>
      <c r="AC150" s="236" t="s">
        <v>1907</v>
      </c>
      <c r="AD150" s="237" t="s">
        <v>1907</v>
      </c>
      <c r="AE150" s="238" t="s">
        <v>1907</v>
      </c>
      <c r="AF150" s="244"/>
      <c r="AG150" s="224" t="s">
        <v>1908</v>
      </c>
      <c r="AH150" s="244"/>
      <c r="AI150" s="269" t="s">
        <v>217</v>
      </c>
      <c r="AJ150" s="241" t="s">
        <v>216</v>
      </c>
      <c r="AK150" s="269"/>
      <c r="AL150" s="269"/>
      <c r="AM150" s="272" t="s">
        <v>223</v>
      </c>
      <c r="AN150" s="269" t="s">
        <v>1397</v>
      </c>
      <c r="AO150" s="269" t="s">
        <v>1398</v>
      </c>
      <c r="AP150" s="273" t="s">
        <v>1399</v>
      </c>
      <c r="AQ150" s="269">
        <v>22386563</v>
      </c>
      <c r="AR150" s="269" t="s">
        <v>90</v>
      </c>
      <c r="AS150" s="269" t="s">
        <v>219</v>
      </c>
      <c r="AT150" s="232" t="e">
        <v>#N/A</v>
      </c>
      <c r="AU150" s="218"/>
    </row>
    <row r="151" spans="1:47" ht="22.5" customHeight="1" x14ac:dyDescent="0.25">
      <c r="A151" s="221"/>
      <c r="B151" s="221">
        <v>147</v>
      </c>
      <c r="C151" s="242" t="s">
        <v>431</v>
      </c>
      <c r="D151" s="234" t="s">
        <v>959</v>
      </c>
      <c r="E151" s="243">
        <v>18</v>
      </c>
      <c r="F151" s="242" t="s">
        <v>2021</v>
      </c>
      <c r="G151" s="242" t="s">
        <v>90</v>
      </c>
      <c r="H151" s="243">
        <v>56</v>
      </c>
      <c r="I151" s="243">
        <v>50</v>
      </c>
      <c r="J151" s="243">
        <v>56</v>
      </c>
      <c r="K151" s="243">
        <v>56</v>
      </c>
      <c r="L151" s="243">
        <v>57</v>
      </c>
      <c r="M151" s="243">
        <v>63</v>
      </c>
      <c r="N151" s="243">
        <v>338</v>
      </c>
      <c r="O151" s="229">
        <v>7</v>
      </c>
      <c r="P151" s="231"/>
      <c r="Q151" s="231"/>
      <c r="R151" s="220">
        <v>0</v>
      </c>
      <c r="S151" s="231"/>
      <c r="T151" s="231"/>
      <c r="U151" s="219">
        <v>0</v>
      </c>
      <c r="V151" s="231"/>
      <c r="W151" s="231"/>
      <c r="X151" s="265">
        <v>0</v>
      </c>
      <c r="Y151" s="228"/>
      <c r="Z151" s="244"/>
      <c r="AA151" s="233" t="s">
        <v>1906</v>
      </c>
      <c r="AB151" s="229" t="s">
        <v>1906</v>
      </c>
      <c r="AC151" s="236" t="s">
        <v>1907</v>
      </c>
      <c r="AD151" s="237" t="s">
        <v>1907</v>
      </c>
      <c r="AE151" s="238" t="s">
        <v>1907</v>
      </c>
      <c r="AF151" s="244"/>
      <c r="AG151" s="224" t="s">
        <v>1908</v>
      </c>
      <c r="AH151" s="244"/>
      <c r="AI151" s="269" t="s">
        <v>432</v>
      </c>
      <c r="AJ151" s="241" t="s">
        <v>431</v>
      </c>
      <c r="AK151" s="269"/>
      <c r="AL151" s="269" t="s">
        <v>2020</v>
      </c>
      <c r="AM151" s="272" t="s">
        <v>2132</v>
      </c>
      <c r="AN151" s="269" t="s">
        <v>1856</v>
      </c>
      <c r="AO151" s="269" t="s">
        <v>1400</v>
      </c>
      <c r="AP151" s="273" t="s">
        <v>2133</v>
      </c>
      <c r="AQ151" s="269">
        <v>22720473</v>
      </c>
      <c r="AR151" s="269" t="s">
        <v>90</v>
      </c>
      <c r="AS151" s="269" t="s">
        <v>433</v>
      </c>
      <c r="AT151" s="232" t="e">
        <v>#N/A</v>
      </c>
      <c r="AU151" s="218"/>
    </row>
    <row r="152" spans="1:47" ht="22.5" customHeight="1" x14ac:dyDescent="0.25">
      <c r="A152" s="221"/>
      <c r="B152" s="221">
        <v>148</v>
      </c>
      <c r="C152" s="242" t="s">
        <v>102</v>
      </c>
      <c r="D152" s="234" t="s">
        <v>959</v>
      </c>
      <c r="E152" s="243">
        <v>17</v>
      </c>
      <c r="F152" s="242" t="s">
        <v>2021</v>
      </c>
      <c r="G152" s="242" t="s">
        <v>90</v>
      </c>
      <c r="H152" s="243">
        <v>50</v>
      </c>
      <c r="I152" s="243">
        <v>59</v>
      </c>
      <c r="J152" s="243">
        <v>43</v>
      </c>
      <c r="K152" s="243">
        <v>46</v>
      </c>
      <c r="L152" s="243">
        <v>50</v>
      </c>
      <c r="M152" s="243">
        <v>63</v>
      </c>
      <c r="N152" s="243">
        <v>311</v>
      </c>
      <c r="O152" s="229">
        <v>5</v>
      </c>
      <c r="P152" s="231"/>
      <c r="Q152" s="231"/>
      <c r="R152" s="220">
        <v>0</v>
      </c>
      <c r="S152" s="231"/>
      <c r="T152" s="231"/>
      <c r="U152" s="219">
        <v>0</v>
      </c>
      <c r="V152" s="231"/>
      <c r="W152" s="231"/>
      <c r="X152" s="265">
        <v>0</v>
      </c>
      <c r="Y152" s="228"/>
      <c r="Z152" s="244"/>
      <c r="AA152" s="233" t="s">
        <v>1906</v>
      </c>
      <c r="AB152" s="229" t="s">
        <v>1906</v>
      </c>
      <c r="AC152" s="236" t="s">
        <v>1907</v>
      </c>
      <c r="AD152" s="237" t="s">
        <v>1907</v>
      </c>
      <c r="AE152" s="238" t="s">
        <v>1907</v>
      </c>
      <c r="AF152" s="244"/>
      <c r="AG152" s="224" t="s">
        <v>1908</v>
      </c>
      <c r="AH152" s="244"/>
      <c r="AI152" s="269" t="s">
        <v>103</v>
      </c>
      <c r="AJ152" s="241" t="s">
        <v>102</v>
      </c>
      <c r="AK152" s="269"/>
      <c r="AL152" s="269"/>
      <c r="AM152" s="272" t="s">
        <v>1401</v>
      </c>
      <c r="AN152" s="269" t="s">
        <v>104</v>
      </c>
      <c r="AO152" s="269" t="s">
        <v>1402</v>
      </c>
      <c r="AP152" s="273" t="s">
        <v>1403</v>
      </c>
      <c r="AQ152" s="269">
        <v>22370824</v>
      </c>
      <c r="AR152" s="269" t="s">
        <v>90</v>
      </c>
      <c r="AS152" s="269" t="s">
        <v>105</v>
      </c>
      <c r="AT152" s="230" t="e">
        <v>#N/A</v>
      </c>
      <c r="AU152" s="218"/>
    </row>
    <row r="153" spans="1:47" ht="22.5" customHeight="1" x14ac:dyDescent="0.25">
      <c r="A153" s="221"/>
      <c r="B153" s="221">
        <v>149</v>
      </c>
      <c r="C153" s="242" t="s">
        <v>2134</v>
      </c>
      <c r="D153" s="251" t="s">
        <v>959</v>
      </c>
      <c r="E153" s="253">
        <v>13</v>
      </c>
      <c r="F153" s="252" t="s">
        <v>2021</v>
      </c>
      <c r="G153" s="242" t="s">
        <v>90</v>
      </c>
      <c r="H153" s="243">
        <v>40</v>
      </c>
      <c r="I153" s="243">
        <v>49</v>
      </c>
      <c r="J153" s="243">
        <v>39</v>
      </c>
      <c r="K153" s="243">
        <v>38</v>
      </c>
      <c r="L153" s="243">
        <v>47</v>
      </c>
      <c r="M153" s="243">
        <v>36</v>
      </c>
      <c r="N153" s="243">
        <v>249</v>
      </c>
      <c r="O153" s="229">
        <v>5</v>
      </c>
      <c r="P153" s="231"/>
      <c r="Q153" s="231"/>
      <c r="R153" s="220">
        <v>0</v>
      </c>
      <c r="S153" s="231"/>
      <c r="T153" s="231"/>
      <c r="U153" s="219">
        <v>0</v>
      </c>
      <c r="V153" s="231"/>
      <c r="W153" s="231"/>
      <c r="X153" s="265">
        <v>0</v>
      </c>
      <c r="Y153" s="228"/>
      <c r="Z153" s="244"/>
      <c r="AA153" s="233" t="s">
        <v>1906</v>
      </c>
      <c r="AB153" s="229" t="s">
        <v>1906</v>
      </c>
      <c r="AC153" s="236" t="s">
        <v>1907</v>
      </c>
      <c r="AD153" s="237" t="s">
        <v>1907</v>
      </c>
      <c r="AE153" s="238" t="s">
        <v>1907</v>
      </c>
      <c r="AF153" s="244"/>
      <c r="AG153" s="224" t="s">
        <v>1908</v>
      </c>
      <c r="AH153" s="244"/>
      <c r="AI153" s="269" t="s">
        <v>1404</v>
      </c>
      <c r="AJ153" s="241" t="s">
        <v>2134</v>
      </c>
      <c r="AK153" s="269"/>
      <c r="AL153" s="269"/>
      <c r="AM153" s="272" t="s">
        <v>1857</v>
      </c>
      <c r="AN153" s="269" t="s">
        <v>1405</v>
      </c>
      <c r="AO153" s="269" t="s">
        <v>1406</v>
      </c>
      <c r="AP153" s="273" t="s">
        <v>1407</v>
      </c>
      <c r="AQ153" s="269">
        <v>22572212</v>
      </c>
      <c r="AR153" s="269" t="s">
        <v>90</v>
      </c>
      <c r="AS153" s="269" t="s">
        <v>760</v>
      </c>
      <c r="AT153" s="254" t="e">
        <v>#N/A</v>
      </c>
      <c r="AU153" s="255"/>
    </row>
    <row r="154" spans="1:47" ht="22.5" customHeight="1" x14ac:dyDescent="0.25">
      <c r="A154" s="221"/>
      <c r="B154" s="221">
        <v>150</v>
      </c>
      <c r="C154" s="242" t="s">
        <v>1939</v>
      </c>
      <c r="D154" s="251" t="s">
        <v>2022</v>
      </c>
      <c r="E154" s="253">
        <v>7</v>
      </c>
      <c r="F154" s="252" t="s">
        <v>2021</v>
      </c>
      <c r="G154" s="242" t="s">
        <v>90</v>
      </c>
      <c r="H154" s="243">
        <v>0</v>
      </c>
      <c r="I154" s="243">
        <v>0</v>
      </c>
      <c r="J154" s="243">
        <v>0</v>
      </c>
      <c r="K154" s="243">
        <v>40</v>
      </c>
      <c r="L154" s="243">
        <v>40</v>
      </c>
      <c r="M154" s="243">
        <v>45</v>
      </c>
      <c r="N154" s="243">
        <v>125</v>
      </c>
      <c r="O154" s="229">
        <v>5</v>
      </c>
      <c r="P154" s="231"/>
      <c r="Q154" s="231"/>
      <c r="R154" s="220">
        <v>0</v>
      </c>
      <c r="S154" s="231"/>
      <c r="T154" s="231"/>
      <c r="U154" s="219">
        <v>0</v>
      </c>
      <c r="V154" s="231"/>
      <c r="W154" s="231"/>
      <c r="X154" s="265">
        <v>0</v>
      </c>
      <c r="Y154" s="228"/>
      <c r="Z154" s="244"/>
      <c r="AA154" s="233" t="s">
        <v>1906</v>
      </c>
      <c r="AB154" s="229" t="s">
        <v>1906</v>
      </c>
      <c r="AC154" s="236" t="s">
        <v>1907</v>
      </c>
      <c r="AD154" s="237" t="s">
        <v>1907</v>
      </c>
      <c r="AE154" s="238" t="s">
        <v>1907</v>
      </c>
      <c r="AF154" s="244"/>
      <c r="AG154" s="224" t="s">
        <v>1908</v>
      </c>
      <c r="AH154" s="244"/>
      <c r="AI154" s="269" t="s">
        <v>491</v>
      </c>
      <c r="AJ154" s="271" t="s">
        <v>1939</v>
      </c>
      <c r="AK154" s="269"/>
      <c r="AL154" s="269"/>
      <c r="AM154" s="272" t="s">
        <v>1661</v>
      </c>
      <c r="AN154" s="269" t="s">
        <v>1408</v>
      </c>
      <c r="AO154" s="269" t="s">
        <v>1409</v>
      </c>
      <c r="AP154" s="273" t="s">
        <v>1410</v>
      </c>
      <c r="AQ154" s="269">
        <v>22489779</v>
      </c>
      <c r="AR154" s="269" t="s">
        <v>90</v>
      </c>
      <c r="AS154" s="269" t="s">
        <v>492</v>
      </c>
      <c r="AT154" s="254" t="e">
        <v>#N/A</v>
      </c>
      <c r="AU154" s="255"/>
    </row>
    <row r="155" spans="1:47" ht="22.5" customHeight="1" x14ac:dyDescent="0.25">
      <c r="A155" s="221"/>
      <c r="B155" s="221">
        <v>151</v>
      </c>
      <c r="C155" s="242" t="s">
        <v>2135</v>
      </c>
      <c r="D155" s="251" t="s">
        <v>959</v>
      </c>
      <c r="E155" s="253">
        <v>13</v>
      </c>
      <c r="F155" s="252" t="s">
        <v>2021</v>
      </c>
      <c r="G155" s="242" t="s">
        <v>90</v>
      </c>
      <c r="H155" s="243">
        <v>49</v>
      </c>
      <c r="I155" s="243">
        <v>40</v>
      </c>
      <c r="J155" s="243">
        <v>34</v>
      </c>
      <c r="K155" s="243">
        <v>46</v>
      </c>
      <c r="L155" s="243">
        <v>35</v>
      </c>
      <c r="M155" s="243">
        <v>48</v>
      </c>
      <c r="N155" s="243">
        <v>252</v>
      </c>
      <c r="O155" s="229">
        <v>5</v>
      </c>
      <c r="P155" s="231"/>
      <c r="Q155" s="231"/>
      <c r="R155" s="220">
        <v>0</v>
      </c>
      <c r="S155" s="231"/>
      <c r="T155" s="231"/>
      <c r="U155" s="219">
        <v>0</v>
      </c>
      <c r="V155" s="231"/>
      <c r="W155" s="231"/>
      <c r="X155" s="265">
        <v>0</v>
      </c>
      <c r="Y155" s="228"/>
      <c r="Z155" s="244"/>
      <c r="AA155" s="233" t="s">
        <v>1906</v>
      </c>
      <c r="AB155" s="229" t="s">
        <v>1906</v>
      </c>
      <c r="AC155" s="236" t="s">
        <v>1907</v>
      </c>
      <c r="AD155" s="237" t="s">
        <v>1907</v>
      </c>
      <c r="AE155" s="238" t="s">
        <v>1907</v>
      </c>
      <c r="AF155" s="244"/>
      <c r="AG155" s="224" t="s">
        <v>1908</v>
      </c>
      <c r="AH155" s="244"/>
      <c r="AI155" s="269" t="s">
        <v>1411</v>
      </c>
      <c r="AJ155" s="241" t="s">
        <v>2135</v>
      </c>
      <c r="AK155" s="269"/>
      <c r="AL155" s="269" t="s">
        <v>2020</v>
      </c>
      <c r="AM155" s="272" t="s">
        <v>399</v>
      </c>
      <c r="AN155" s="269" t="s">
        <v>1412</v>
      </c>
      <c r="AO155" s="269" t="s">
        <v>1413</v>
      </c>
      <c r="AP155" s="273" t="s">
        <v>1414</v>
      </c>
      <c r="AQ155" s="269">
        <v>22484056</v>
      </c>
      <c r="AR155" s="269" t="s">
        <v>90</v>
      </c>
      <c r="AS155" s="269" t="s">
        <v>762</v>
      </c>
      <c r="AT155" s="254" t="e">
        <v>#N/A</v>
      </c>
      <c r="AU155" s="255"/>
    </row>
    <row r="156" spans="1:47" ht="22.5" customHeight="1" x14ac:dyDescent="0.25">
      <c r="A156" s="221"/>
      <c r="B156" s="221">
        <v>152</v>
      </c>
      <c r="C156" s="242" t="s">
        <v>2136</v>
      </c>
      <c r="D156" s="251" t="s">
        <v>959</v>
      </c>
      <c r="E156" s="253">
        <v>16</v>
      </c>
      <c r="F156" s="252" t="s">
        <v>2021</v>
      </c>
      <c r="G156" s="242" t="s">
        <v>90</v>
      </c>
      <c r="H156" s="243">
        <v>51</v>
      </c>
      <c r="I156" s="243">
        <v>56</v>
      </c>
      <c r="J156" s="243">
        <v>48</v>
      </c>
      <c r="K156" s="243">
        <v>41</v>
      </c>
      <c r="L156" s="243">
        <v>55</v>
      </c>
      <c r="M156" s="243">
        <v>56</v>
      </c>
      <c r="N156" s="243">
        <v>307</v>
      </c>
      <c r="O156" s="229">
        <v>7</v>
      </c>
      <c r="P156" s="231"/>
      <c r="Q156" s="231"/>
      <c r="R156" s="220">
        <v>0</v>
      </c>
      <c r="S156" s="231"/>
      <c r="T156" s="231"/>
      <c r="U156" s="219">
        <v>0</v>
      </c>
      <c r="V156" s="231"/>
      <c r="W156" s="231"/>
      <c r="X156" s="265">
        <v>0</v>
      </c>
      <c r="Y156" s="228"/>
      <c r="Z156" s="244"/>
      <c r="AA156" s="233" t="s">
        <v>1906</v>
      </c>
      <c r="AB156" s="229" t="s">
        <v>1906</v>
      </c>
      <c r="AC156" s="236" t="s">
        <v>1907</v>
      </c>
      <c r="AD156" s="237" t="s">
        <v>1907</v>
      </c>
      <c r="AE156" s="238" t="s">
        <v>1907</v>
      </c>
      <c r="AF156" s="244"/>
      <c r="AG156" s="224" t="s">
        <v>1908</v>
      </c>
      <c r="AH156" s="244"/>
      <c r="AI156" s="269" t="s">
        <v>1415</v>
      </c>
      <c r="AJ156" s="241" t="s">
        <v>2136</v>
      </c>
      <c r="AK156" s="269"/>
      <c r="AL156" s="269"/>
      <c r="AM156" s="272" t="s">
        <v>909</v>
      </c>
      <c r="AN156" s="269" t="s">
        <v>1416</v>
      </c>
      <c r="AO156" s="269" t="s">
        <v>1417</v>
      </c>
      <c r="AP156" s="273" t="s">
        <v>1418</v>
      </c>
      <c r="AQ156" s="269">
        <v>22574922</v>
      </c>
      <c r="AR156" s="269" t="s">
        <v>90</v>
      </c>
      <c r="AS156" s="269" t="s">
        <v>414</v>
      </c>
      <c r="AT156" s="254" t="e">
        <v>#N/A</v>
      </c>
      <c r="AU156" s="255"/>
    </row>
    <row r="157" spans="1:47" ht="22.5" customHeight="1" x14ac:dyDescent="0.25">
      <c r="A157" s="221"/>
      <c r="B157" s="221">
        <v>153</v>
      </c>
      <c r="C157" s="242" t="s">
        <v>1419</v>
      </c>
      <c r="D157" s="251" t="s">
        <v>959</v>
      </c>
      <c r="E157" s="253">
        <v>6</v>
      </c>
      <c r="F157" s="252" t="s">
        <v>2137</v>
      </c>
      <c r="G157" s="242" t="s">
        <v>62</v>
      </c>
      <c r="H157" s="243">
        <v>24</v>
      </c>
      <c r="I157" s="243">
        <v>14</v>
      </c>
      <c r="J157" s="243">
        <v>16</v>
      </c>
      <c r="K157" s="243">
        <v>22</v>
      </c>
      <c r="L157" s="243">
        <v>18</v>
      </c>
      <c r="M157" s="243">
        <v>17</v>
      </c>
      <c r="N157" s="243">
        <v>111</v>
      </c>
      <c r="O157" s="229">
        <v>3</v>
      </c>
      <c r="P157" s="231"/>
      <c r="Q157" s="231"/>
      <c r="R157" s="220">
        <v>0</v>
      </c>
      <c r="S157" s="231"/>
      <c r="T157" s="231"/>
      <c r="U157" s="219">
        <v>0</v>
      </c>
      <c r="V157" s="231"/>
      <c r="W157" s="231"/>
      <c r="X157" s="265">
        <v>0</v>
      </c>
      <c r="Y157" s="228"/>
      <c r="Z157" s="244"/>
      <c r="AA157" s="233" t="s">
        <v>1906</v>
      </c>
      <c r="AB157" s="229" t="s">
        <v>1906</v>
      </c>
      <c r="AC157" s="236" t="s">
        <v>1907</v>
      </c>
      <c r="AD157" s="237" t="s">
        <v>1907</v>
      </c>
      <c r="AE157" s="238" t="s">
        <v>1907</v>
      </c>
      <c r="AF157" s="244"/>
      <c r="AG157" s="224" t="s">
        <v>1908</v>
      </c>
      <c r="AH157" s="244"/>
      <c r="AI157" s="269" t="s">
        <v>1420</v>
      </c>
      <c r="AJ157" s="271" t="s">
        <v>1419</v>
      </c>
      <c r="AK157" s="269"/>
      <c r="AL157" s="269"/>
      <c r="AM157" s="272" t="s">
        <v>379</v>
      </c>
      <c r="AN157" s="269" t="s">
        <v>1421</v>
      </c>
      <c r="AO157" s="269" t="s">
        <v>1422</v>
      </c>
      <c r="AP157" s="273" t="s">
        <v>1858</v>
      </c>
      <c r="AQ157" s="269">
        <v>25692515</v>
      </c>
      <c r="AR157" s="269" t="s">
        <v>62</v>
      </c>
      <c r="AS157" s="269" t="s">
        <v>1423</v>
      </c>
      <c r="AT157" s="254" t="e">
        <v>#N/A</v>
      </c>
      <c r="AU157" s="255"/>
    </row>
    <row r="158" spans="1:47" ht="22.5" customHeight="1" x14ac:dyDescent="0.25">
      <c r="A158" s="221"/>
      <c r="B158" s="221">
        <v>154</v>
      </c>
      <c r="C158" s="242" t="s">
        <v>181</v>
      </c>
      <c r="D158" s="251" t="s">
        <v>2022</v>
      </c>
      <c r="E158" s="253">
        <v>7</v>
      </c>
      <c r="F158" s="252" t="s">
        <v>2137</v>
      </c>
      <c r="G158" s="242" t="s">
        <v>62</v>
      </c>
      <c r="H158" s="243">
        <v>0</v>
      </c>
      <c r="I158" s="243">
        <v>0</v>
      </c>
      <c r="J158" s="243">
        <v>0</v>
      </c>
      <c r="K158" s="243">
        <v>59</v>
      </c>
      <c r="L158" s="243">
        <v>47</v>
      </c>
      <c r="M158" s="243">
        <v>62</v>
      </c>
      <c r="N158" s="243">
        <v>168</v>
      </c>
      <c r="O158" s="229">
        <v>5</v>
      </c>
      <c r="P158" s="231"/>
      <c r="Q158" s="231"/>
      <c r="R158" s="220">
        <v>0</v>
      </c>
      <c r="S158" s="231"/>
      <c r="T158" s="231"/>
      <c r="U158" s="219">
        <v>0</v>
      </c>
      <c r="V158" s="231"/>
      <c r="W158" s="231"/>
      <c r="X158" s="265">
        <v>0</v>
      </c>
      <c r="Y158" s="228"/>
      <c r="Z158" s="244"/>
      <c r="AA158" s="233" t="s">
        <v>1906</v>
      </c>
      <c r="AB158" s="229" t="s">
        <v>1906</v>
      </c>
      <c r="AC158" s="236" t="s">
        <v>1907</v>
      </c>
      <c r="AD158" s="237" t="s">
        <v>1907</v>
      </c>
      <c r="AE158" s="238" t="s">
        <v>1907</v>
      </c>
      <c r="AF158" s="244"/>
      <c r="AG158" s="224" t="s">
        <v>1908</v>
      </c>
      <c r="AH158" s="244"/>
      <c r="AI158" s="269" t="s">
        <v>182</v>
      </c>
      <c r="AJ158" s="271" t="s">
        <v>181</v>
      </c>
      <c r="AK158" s="269"/>
      <c r="AL158" s="269"/>
      <c r="AM158" s="272" t="s">
        <v>1426</v>
      </c>
      <c r="AN158" s="269" t="s">
        <v>1424</v>
      </c>
      <c r="AO158" s="269" t="s">
        <v>1425</v>
      </c>
      <c r="AP158" s="273" t="s">
        <v>1427</v>
      </c>
      <c r="AQ158" s="269">
        <v>25692535</v>
      </c>
      <c r="AR158" s="269" t="s">
        <v>62</v>
      </c>
      <c r="AS158" s="269" t="s">
        <v>183</v>
      </c>
      <c r="AT158" s="254" t="e">
        <v>#N/A</v>
      </c>
      <c r="AU158" s="255"/>
    </row>
    <row r="159" spans="1:47" ht="22.5" customHeight="1" x14ac:dyDescent="0.25">
      <c r="A159" s="221"/>
      <c r="B159" s="221">
        <v>155</v>
      </c>
      <c r="C159" s="242" t="s">
        <v>372</v>
      </c>
      <c r="D159" s="234" t="s">
        <v>959</v>
      </c>
      <c r="E159" s="243">
        <v>10</v>
      </c>
      <c r="F159" s="242" t="s">
        <v>2137</v>
      </c>
      <c r="G159" s="242" t="s">
        <v>62</v>
      </c>
      <c r="H159" s="243">
        <v>42</v>
      </c>
      <c r="I159" s="243">
        <v>37</v>
      </c>
      <c r="J159" s="243">
        <v>34</v>
      </c>
      <c r="K159" s="243">
        <v>23</v>
      </c>
      <c r="L159" s="243">
        <v>32</v>
      </c>
      <c r="M159" s="243">
        <v>16</v>
      </c>
      <c r="N159" s="243">
        <v>184</v>
      </c>
      <c r="O159" s="229">
        <v>5</v>
      </c>
      <c r="P159" s="231"/>
      <c r="Q159" s="231"/>
      <c r="R159" s="220">
        <v>0</v>
      </c>
      <c r="S159" s="231"/>
      <c r="T159" s="231"/>
      <c r="U159" s="219">
        <v>0</v>
      </c>
      <c r="V159" s="231"/>
      <c r="W159" s="231"/>
      <c r="X159" s="265">
        <v>0</v>
      </c>
      <c r="Y159" s="228"/>
      <c r="Z159" s="244"/>
      <c r="AA159" s="233" t="s">
        <v>1906</v>
      </c>
      <c r="AB159" s="229" t="s">
        <v>1906</v>
      </c>
      <c r="AC159" s="236" t="s">
        <v>1907</v>
      </c>
      <c r="AD159" s="237" t="s">
        <v>1907</v>
      </c>
      <c r="AE159" s="238" t="s">
        <v>1907</v>
      </c>
      <c r="AF159" s="244"/>
      <c r="AG159" s="224" t="s">
        <v>1908</v>
      </c>
      <c r="AH159" s="244"/>
      <c r="AI159" s="269" t="s">
        <v>373</v>
      </c>
      <c r="AJ159" s="271" t="s">
        <v>372</v>
      </c>
      <c r="AK159" s="269"/>
      <c r="AL159" s="269"/>
      <c r="AM159" s="272" t="s">
        <v>78</v>
      </c>
      <c r="AN159" s="269" t="s">
        <v>1428</v>
      </c>
      <c r="AO159" s="269" t="s">
        <v>1429</v>
      </c>
      <c r="AP159" s="273" t="s">
        <v>1430</v>
      </c>
      <c r="AQ159" s="269">
        <v>25692545</v>
      </c>
      <c r="AR159" s="269" t="s">
        <v>62</v>
      </c>
      <c r="AS159" s="269" t="s">
        <v>375</v>
      </c>
      <c r="AT159" s="232" t="e">
        <v>#N/A</v>
      </c>
      <c r="AU159" s="218"/>
    </row>
    <row r="160" spans="1:47" ht="22.5" customHeight="1" x14ac:dyDescent="0.25">
      <c r="A160" s="221"/>
      <c r="B160" s="221">
        <v>156</v>
      </c>
      <c r="C160" s="242" t="s">
        <v>1940</v>
      </c>
      <c r="D160" s="251" t="s">
        <v>2022</v>
      </c>
      <c r="E160" s="253">
        <v>7</v>
      </c>
      <c r="F160" s="252" t="s">
        <v>2137</v>
      </c>
      <c r="G160" s="242" t="s">
        <v>62</v>
      </c>
      <c r="H160" s="243">
        <v>0</v>
      </c>
      <c r="I160" s="243">
        <v>0</v>
      </c>
      <c r="J160" s="243">
        <v>0</v>
      </c>
      <c r="K160" s="243">
        <v>55</v>
      </c>
      <c r="L160" s="243">
        <v>38</v>
      </c>
      <c r="M160" s="243">
        <v>52</v>
      </c>
      <c r="N160" s="243">
        <v>145</v>
      </c>
      <c r="O160" s="229">
        <v>5</v>
      </c>
      <c r="P160" s="231"/>
      <c r="Q160" s="231"/>
      <c r="R160" s="220">
        <v>0</v>
      </c>
      <c r="S160" s="231"/>
      <c r="T160" s="231"/>
      <c r="U160" s="219">
        <v>0</v>
      </c>
      <c r="V160" s="231"/>
      <c r="W160" s="231"/>
      <c r="X160" s="265">
        <v>0</v>
      </c>
      <c r="Y160" s="228"/>
      <c r="Z160" s="244"/>
      <c r="AA160" s="233" t="s">
        <v>1906</v>
      </c>
      <c r="AB160" s="229" t="s">
        <v>1906</v>
      </c>
      <c r="AC160" s="236" t="s">
        <v>1907</v>
      </c>
      <c r="AD160" s="237" t="s">
        <v>1907</v>
      </c>
      <c r="AE160" s="238" t="s">
        <v>1907</v>
      </c>
      <c r="AF160" s="244"/>
      <c r="AG160" s="224" t="s">
        <v>1908</v>
      </c>
      <c r="AH160" s="244"/>
      <c r="AI160" s="269" t="s">
        <v>295</v>
      </c>
      <c r="AJ160" s="241" t="s">
        <v>1940</v>
      </c>
      <c r="AK160" s="269"/>
      <c r="AL160" s="269" t="s">
        <v>2020</v>
      </c>
      <c r="AM160" s="272" t="s">
        <v>132</v>
      </c>
      <c r="AN160" s="269" t="s">
        <v>1859</v>
      </c>
      <c r="AO160" s="269" t="s">
        <v>1431</v>
      </c>
      <c r="AP160" s="273" t="s">
        <v>1432</v>
      </c>
      <c r="AQ160" s="269">
        <v>25692565</v>
      </c>
      <c r="AR160" s="269" t="s">
        <v>62</v>
      </c>
      <c r="AS160" s="269" t="s">
        <v>297</v>
      </c>
      <c r="AT160" s="254" t="e">
        <v>#N/A</v>
      </c>
      <c r="AU160" s="255"/>
    </row>
    <row r="161" spans="1:47" ht="22.5" customHeight="1" x14ac:dyDescent="0.25">
      <c r="A161" s="221"/>
      <c r="B161" s="221">
        <v>157</v>
      </c>
      <c r="C161" s="242" t="s">
        <v>292</v>
      </c>
      <c r="D161" s="251" t="s">
        <v>2022</v>
      </c>
      <c r="E161" s="253">
        <v>5</v>
      </c>
      <c r="F161" s="252" t="s">
        <v>2137</v>
      </c>
      <c r="G161" s="242" t="s">
        <v>62</v>
      </c>
      <c r="H161" s="243">
        <v>0</v>
      </c>
      <c r="I161" s="243">
        <v>0</v>
      </c>
      <c r="J161" s="243">
        <v>0</v>
      </c>
      <c r="K161" s="243">
        <v>37</v>
      </c>
      <c r="L161" s="243">
        <v>29</v>
      </c>
      <c r="M161" s="243">
        <v>33</v>
      </c>
      <c r="N161" s="243">
        <v>99</v>
      </c>
      <c r="O161" s="229">
        <v>5</v>
      </c>
      <c r="P161" s="231"/>
      <c r="Q161" s="231"/>
      <c r="R161" s="220">
        <v>0</v>
      </c>
      <c r="S161" s="231"/>
      <c r="T161" s="231"/>
      <c r="U161" s="219">
        <v>0</v>
      </c>
      <c r="V161" s="231"/>
      <c r="W161" s="231"/>
      <c r="X161" s="265">
        <v>0</v>
      </c>
      <c r="Y161" s="228"/>
      <c r="Z161" s="244"/>
      <c r="AA161" s="233" t="s">
        <v>1906</v>
      </c>
      <c r="AB161" s="229" t="s">
        <v>1906</v>
      </c>
      <c r="AC161" s="236" t="s">
        <v>1907</v>
      </c>
      <c r="AD161" s="237" t="s">
        <v>1907</v>
      </c>
      <c r="AE161" s="238" t="s">
        <v>1907</v>
      </c>
      <c r="AF161" s="244"/>
      <c r="AG161" s="224" t="s">
        <v>1908</v>
      </c>
      <c r="AH161" s="244"/>
      <c r="AI161" s="269" t="s">
        <v>293</v>
      </c>
      <c r="AJ161" s="271" t="s">
        <v>292</v>
      </c>
      <c r="AK161" s="269"/>
      <c r="AL161" s="269"/>
      <c r="AM161" s="272" t="s">
        <v>1435</v>
      </c>
      <c r="AN161" s="269" t="s">
        <v>1433</v>
      </c>
      <c r="AO161" s="269" t="s">
        <v>1434</v>
      </c>
      <c r="AP161" s="273" t="s">
        <v>1436</v>
      </c>
      <c r="AQ161" s="269">
        <v>25692585</v>
      </c>
      <c r="AR161" s="269" t="s">
        <v>62</v>
      </c>
      <c r="AS161" s="269" t="s">
        <v>294</v>
      </c>
      <c r="AT161" s="254" t="e">
        <v>#N/A</v>
      </c>
      <c r="AU161" s="255"/>
    </row>
    <row r="162" spans="1:47" ht="22.5" customHeight="1" x14ac:dyDescent="0.25">
      <c r="A162" s="221"/>
      <c r="B162" s="221">
        <v>158</v>
      </c>
      <c r="C162" s="242" t="s">
        <v>1941</v>
      </c>
      <c r="D162" s="251" t="s">
        <v>2022</v>
      </c>
      <c r="E162" s="253">
        <v>8</v>
      </c>
      <c r="F162" s="252" t="s">
        <v>2137</v>
      </c>
      <c r="G162" s="242" t="s">
        <v>62</v>
      </c>
      <c r="H162" s="243">
        <v>0</v>
      </c>
      <c r="I162" s="243">
        <v>0</v>
      </c>
      <c r="J162" s="243">
        <v>0</v>
      </c>
      <c r="K162" s="243">
        <v>43</v>
      </c>
      <c r="L162" s="243">
        <v>50</v>
      </c>
      <c r="M162" s="243">
        <v>43</v>
      </c>
      <c r="N162" s="243">
        <v>136</v>
      </c>
      <c r="O162" s="229">
        <v>5</v>
      </c>
      <c r="P162" s="231"/>
      <c r="Q162" s="231"/>
      <c r="R162" s="220">
        <v>0</v>
      </c>
      <c r="S162" s="231"/>
      <c r="T162" s="231"/>
      <c r="U162" s="219">
        <v>0</v>
      </c>
      <c r="V162" s="231"/>
      <c r="W162" s="231"/>
      <c r="X162" s="265">
        <v>0</v>
      </c>
      <c r="Y162" s="228"/>
      <c r="Z162" s="244"/>
      <c r="AA162" s="233" t="s">
        <v>1906</v>
      </c>
      <c r="AB162" s="229" t="s">
        <v>1906</v>
      </c>
      <c r="AC162" s="236" t="s">
        <v>1907</v>
      </c>
      <c r="AD162" s="237" t="s">
        <v>1907</v>
      </c>
      <c r="AE162" s="238" t="s">
        <v>1907</v>
      </c>
      <c r="AF162" s="244"/>
      <c r="AG162" s="224" t="s">
        <v>1908</v>
      </c>
      <c r="AH162" s="244"/>
      <c r="AI162" s="269" t="s">
        <v>190</v>
      </c>
      <c r="AJ162" s="271" t="s">
        <v>1941</v>
      </c>
      <c r="AK162" s="269"/>
      <c r="AL162" s="269"/>
      <c r="AM162" s="272" t="s">
        <v>106</v>
      </c>
      <c r="AN162" s="269" t="s">
        <v>1437</v>
      </c>
      <c r="AO162" s="269" t="s">
        <v>1438</v>
      </c>
      <c r="AP162" s="273" t="s">
        <v>1439</v>
      </c>
      <c r="AQ162" s="269">
        <v>25692625</v>
      </c>
      <c r="AR162" s="269" t="s">
        <v>62</v>
      </c>
      <c r="AS162" s="269" t="s">
        <v>192</v>
      </c>
      <c r="AT162" s="254" t="e">
        <v>#N/A</v>
      </c>
      <c r="AU162" s="255"/>
    </row>
    <row r="163" spans="1:47" ht="22.5" customHeight="1" x14ac:dyDescent="0.25">
      <c r="A163" s="221"/>
      <c r="B163" s="221">
        <v>159</v>
      </c>
      <c r="C163" s="242" t="s">
        <v>1942</v>
      </c>
      <c r="D163" s="234" t="s">
        <v>2022</v>
      </c>
      <c r="E163" s="243">
        <v>6</v>
      </c>
      <c r="F163" s="242" t="s">
        <v>2137</v>
      </c>
      <c r="G163" s="242" t="s">
        <v>62</v>
      </c>
      <c r="H163" s="243">
        <v>0</v>
      </c>
      <c r="I163" s="243">
        <v>0</v>
      </c>
      <c r="J163" s="243">
        <v>0</v>
      </c>
      <c r="K163" s="243">
        <v>32</v>
      </c>
      <c r="L163" s="243">
        <v>35</v>
      </c>
      <c r="M163" s="243">
        <v>37</v>
      </c>
      <c r="N163" s="243">
        <v>104</v>
      </c>
      <c r="O163" s="229">
        <v>5</v>
      </c>
      <c r="P163" s="231"/>
      <c r="Q163" s="231"/>
      <c r="R163" s="220">
        <v>0</v>
      </c>
      <c r="S163" s="231"/>
      <c r="T163" s="231"/>
      <c r="U163" s="219">
        <v>0</v>
      </c>
      <c r="V163" s="231"/>
      <c r="W163" s="231"/>
      <c r="X163" s="265">
        <v>0</v>
      </c>
      <c r="Y163" s="228"/>
      <c r="Z163" s="244"/>
      <c r="AA163" s="233" t="s">
        <v>1906</v>
      </c>
      <c r="AB163" s="229" t="s">
        <v>1906</v>
      </c>
      <c r="AC163" s="236" t="s">
        <v>1907</v>
      </c>
      <c r="AD163" s="237" t="s">
        <v>1907</v>
      </c>
      <c r="AE163" s="238" t="s">
        <v>1907</v>
      </c>
      <c r="AF163" s="244"/>
      <c r="AG163" s="224" t="s">
        <v>1908</v>
      </c>
      <c r="AH163" s="244"/>
      <c r="AI163" s="269" t="s">
        <v>493</v>
      </c>
      <c r="AJ163" s="271" t="s">
        <v>1942</v>
      </c>
      <c r="AK163" s="269"/>
      <c r="AL163" s="269" t="s">
        <v>2020</v>
      </c>
      <c r="AM163" s="272" t="s">
        <v>100</v>
      </c>
      <c r="AN163" s="269" t="s">
        <v>1440</v>
      </c>
      <c r="AO163" s="269" t="s">
        <v>1441</v>
      </c>
      <c r="AP163" s="273" t="s">
        <v>1442</v>
      </c>
      <c r="AQ163" s="269">
        <v>25692645</v>
      </c>
      <c r="AR163" s="269" t="s">
        <v>62</v>
      </c>
      <c r="AS163" s="269" t="s">
        <v>495</v>
      </c>
      <c r="AT163" s="232" t="e">
        <v>#N/A</v>
      </c>
      <c r="AU163" s="218"/>
    </row>
    <row r="164" spans="1:47" ht="22.5" customHeight="1" x14ac:dyDescent="0.25">
      <c r="A164" s="221"/>
      <c r="B164" s="221">
        <v>160</v>
      </c>
      <c r="C164" s="242" t="s">
        <v>303</v>
      </c>
      <c r="D164" s="234" t="s">
        <v>2022</v>
      </c>
      <c r="E164" s="243">
        <v>6</v>
      </c>
      <c r="F164" s="242" t="s">
        <v>2137</v>
      </c>
      <c r="G164" s="242" t="s">
        <v>62</v>
      </c>
      <c r="H164" s="243">
        <v>0</v>
      </c>
      <c r="I164" s="243">
        <v>0</v>
      </c>
      <c r="J164" s="243">
        <v>0</v>
      </c>
      <c r="K164" s="243">
        <v>42</v>
      </c>
      <c r="L164" s="243">
        <v>23</v>
      </c>
      <c r="M164" s="243">
        <v>28</v>
      </c>
      <c r="N164" s="243">
        <v>93</v>
      </c>
      <c r="O164" s="229">
        <v>3</v>
      </c>
      <c r="P164" s="231"/>
      <c r="Q164" s="231"/>
      <c r="R164" s="220">
        <v>0</v>
      </c>
      <c r="S164" s="231"/>
      <c r="T164" s="231"/>
      <c r="U164" s="219">
        <v>0</v>
      </c>
      <c r="V164" s="231"/>
      <c r="W164" s="231"/>
      <c r="X164" s="265">
        <v>0</v>
      </c>
      <c r="Y164" s="228"/>
      <c r="Z164" s="244"/>
      <c r="AA164" s="233" t="s">
        <v>1906</v>
      </c>
      <c r="AB164" s="229" t="s">
        <v>1906</v>
      </c>
      <c r="AC164" s="236" t="s">
        <v>1907</v>
      </c>
      <c r="AD164" s="237" t="s">
        <v>1907</v>
      </c>
      <c r="AE164" s="238" t="s">
        <v>1907</v>
      </c>
      <c r="AF164" s="244"/>
      <c r="AG164" s="224" t="s">
        <v>1908</v>
      </c>
      <c r="AH164" s="244"/>
      <c r="AI164" s="269" t="s">
        <v>304</v>
      </c>
      <c r="AJ164" s="271" t="s">
        <v>303</v>
      </c>
      <c r="AK164" s="269"/>
      <c r="AL164" s="269"/>
      <c r="AM164" s="272" t="s">
        <v>1445</v>
      </c>
      <c r="AN164" s="269" t="s">
        <v>1443</v>
      </c>
      <c r="AO164" s="269" t="s">
        <v>1444</v>
      </c>
      <c r="AP164" s="273" t="s">
        <v>1446</v>
      </c>
      <c r="AQ164" s="269">
        <v>25692665</v>
      </c>
      <c r="AR164" s="269" t="s">
        <v>62</v>
      </c>
      <c r="AS164" s="269" t="s">
        <v>305</v>
      </c>
      <c r="AT164" s="232" t="e">
        <v>#N/A</v>
      </c>
      <c r="AU164" s="218"/>
    </row>
    <row r="165" spans="1:47" ht="22.5" customHeight="1" x14ac:dyDescent="0.25">
      <c r="A165" s="221"/>
      <c r="B165" s="221">
        <v>161</v>
      </c>
      <c r="C165" s="242" t="s">
        <v>1943</v>
      </c>
      <c r="D165" s="251" t="s">
        <v>2022</v>
      </c>
      <c r="E165" s="253">
        <v>6</v>
      </c>
      <c r="F165" s="252" t="s">
        <v>2137</v>
      </c>
      <c r="G165" s="242" t="s">
        <v>62</v>
      </c>
      <c r="H165" s="243">
        <v>0</v>
      </c>
      <c r="I165" s="243">
        <v>0</v>
      </c>
      <c r="J165" s="243">
        <v>0</v>
      </c>
      <c r="K165" s="243">
        <v>42</v>
      </c>
      <c r="L165" s="243">
        <v>33</v>
      </c>
      <c r="M165" s="243">
        <v>35</v>
      </c>
      <c r="N165" s="243">
        <v>110</v>
      </c>
      <c r="O165" s="229">
        <v>5</v>
      </c>
      <c r="P165" s="231"/>
      <c r="Q165" s="231"/>
      <c r="R165" s="220">
        <v>0</v>
      </c>
      <c r="S165" s="231"/>
      <c r="T165" s="231"/>
      <c r="U165" s="219">
        <v>0</v>
      </c>
      <c r="V165" s="231"/>
      <c r="W165" s="231"/>
      <c r="X165" s="265">
        <v>0</v>
      </c>
      <c r="Y165" s="228"/>
      <c r="Z165" s="244"/>
      <c r="AA165" s="233" t="s">
        <v>1906</v>
      </c>
      <c r="AB165" s="229" t="s">
        <v>1906</v>
      </c>
      <c r="AC165" s="236" t="s">
        <v>1907</v>
      </c>
      <c r="AD165" s="237" t="s">
        <v>1907</v>
      </c>
      <c r="AE165" s="238" t="s">
        <v>1907</v>
      </c>
      <c r="AF165" s="244"/>
      <c r="AG165" s="224" t="s">
        <v>1908</v>
      </c>
      <c r="AH165" s="244"/>
      <c r="AI165" s="269" t="s">
        <v>240</v>
      </c>
      <c r="AJ165" s="271" t="s">
        <v>1943</v>
      </c>
      <c r="AK165" s="269"/>
      <c r="AL165" s="269"/>
      <c r="AM165" s="272" t="s">
        <v>165</v>
      </c>
      <c r="AN165" s="269" t="s">
        <v>1447</v>
      </c>
      <c r="AO165" s="269" t="s">
        <v>242</v>
      </c>
      <c r="AP165" s="273" t="s">
        <v>1448</v>
      </c>
      <c r="AQ165" s="269">
        <v>25694555</v>
      </c>
      <c r="AR165" s="269" t="s">
        <v>62</v>
      </c>
      <c r="AS165" s="269" t="s">
        <v>243</v>
      </c>
      <c r="AT165" s="254" t="e">
        <v>#N/A</v>
      </c>
      <c r="AU165" s="255"/>
    </row>
    <row r="166" spans="1:47" ht="22.5" customHeight="1" x14ac:dyDescent="0.25">
      <c r="A166" s="221"/>
      <c r="B166" s="221">
        <v>162</v>
      </c>
      <c r="C166" s="242" t="s">
        <v>1451</v>
      </c>
      <c r="D166" s="234" t="s">
        <v>2022</v>
      </c>
      <c r="E166" s="243">
        <v>8</v>
      </c>
      <c r="F166" s="242" t="s">
        <v>2137</v>
      </c>
      <c r="G166" s="242" t="s">
        <v>62</v>
      </c>
      <c r="H166" s="243">
        <v>0</v>
      </c>
      <c r="I166" s="243">
        <v>0</v>
      </c>
      <c r="J166" s="243">
        <v>0</v>
      </c>
      <c r="K166" s="243">
        <v>69</v>
      </c>
      <c r="L166" s="243">
        <v>46</v>
      </c>
      <c r="M166" s="243">
        <v>60</v>
      </c>
      <c r="N166" s="243">
        <v>175</v>
      </c>
      <c r="O166" s="229">
        <v>5</v>
      </c>
      <c r="P166" s="231"/>
      <c r="Q166" s="231"/>
      <c r="R166" s="220">
        <v>0</v>
      </c>
      <c r="S166" s="231"/>
      <c r="T166" s="231"/>
      <c r="U166" s="219">
        <v>0</v>
      </c>
      <c r="V166" s="231"/>
      <c r="W166" s="231"/>
      <c r="X166" s="265">
        <v>0</v>
      </c>
      <c r="Y166" s="228"/>
      <c r="Z166" s="244"/>
      <c r="AA166" s="233" t="s">
        <v>1906</v>
      </c>
      <c r="AB166" s="229" t="s">
        <v>1906</v>
      </c>
      <c r="AC166" s="236" t="s">
        <v>1907</v>
      </c>
      <c r="AD166" s="237" t="s">
        <v>1907</v>
      </c>
      <c r="AE166" s="238" t="s">
        <v>1907</v>
      </c>
      <c r="AF166" s="244"/>
      <c r="AG166" s="224" t="s">
        <v>1908</v>
      </c>
      <c r="AH166" s="244"/>
      <c r="AI166" s="269" t="s">
        <v>1452</v>
      </c>
      <c r="AJ166" s="271" t="s">
        <v>1451</v>
      </c>
      <c r="AK166" s="269"/>
      <c r="AL166" s="269"/>
      <c r="AM166" s="272" t="s">
        <v>884</v>
      </c>
      <c r="AN166" s="269" t="s">
        <v>1449</v>
      </c>
      <c r="AO166" s="269" t="s">
        <v>1450</v>
      </c>
      <c r="AP166" s="273" t="s">
        <v>1454</v>
      </c>
      <c r="AQ166" s="269">
        <v>25692685</v>
      </c>
      <c r="AR166" s="269" t="s">
        <v>62</v>
      </c>
      <c r="AS166" s="269" t="s">
        <v>620</v>
      </c>
      <c r="AT166" s="232" t="e">
        <v>#N/A</v>
      </c>
      <c r="AU166" s="218"/>
    </row>
    <row r="167" spans="1:47" ht="22.5" customHeight="1" x14ac:dyDescent="0.25">
      <c r="A167" s="221"/>
      <c r="B167" s="221">
        <v>163</v>
      </c>
      <c r="C167" s="242" t="s">
        <v>1457</v>
      </c>
      <c r="D167" s="234" t="s">
        <v>2022</v>
      </c>
      <c r="E167" s="243">
        <v>7</v>
      </c>
      <c r="F167" s="242" t="s">
        <v>2137</v>
      </c>
      <c r="G167" s="242" t="s">
        <v>62</v>
      </c>
      <c r="H167" s="243">
        <v>0</v>
      </c>
      <c r="I167" s="243">
        <v>0</v>
      </c>
      <c r="J167" s="243">
        <v>0</v>
      </c>
      <c r="K167" s="243">
        <v>53</v>
      </c>
      <c r="L167" s="243">
        <v>40</v>
      </c>
      <c r="M167" s="243">
        <v>46</v>
      </c>
      <c r="N167" s="243">
        <v>139</v>
      </c>
      <c r="O167" s="229">
        <v>5</v>
      </c>
      <c r="P167" s="231"/>
      <c r="Q167" s="231"/>
      <c r="R167" s="220">
        <v>0</v>
      </c>
      <c r="S167" s="231"/>
      <c r="T167" s="231"/>
      <c r="U167" s="219">
        <v>0</v>
      </c>
      <c r="V167" s="231"/>
      <c r="W167" s="231"/>
      <c r="X167" s="265">
        <v>0</v>
      </c>
      <c r="Y167" s="228"/>
      <c r="Z167" s="244"/>
      <c r="AA167" s="233" t="s">
        <v>1906</v>
      </c>
      <c r="AB167" s="229" t="s">
        <v>1906</v>
      </c>
      <c r="AC167" s="236" t="s">
        <v>1907</v>
      </c>
      <c r="AD167" s="237" t="s">
        <v>1907</v>
      </c>
      <c r="AE167" s="238" t="s">
        <v>1907</v>
      </c>
      <c r="AF167" s="244"/>
      <c r="AG167" s="224" t="s">
        <v>1908</v>
      </c>
      <c r="AH167" s="244"/>
      <c r="AI167" s="269" t="s">
        <v>1458</v>
      </c>
      <c r="AJ167" s="271" t="s">
        <v>1457</v>
      </c>
      <c r="AK167" s="269"/>
      <c r="AL167" s="269"/>
      <c r="AM167" s="272" t="s">
        <v>608</v>
      </c>
      <c r="AN167" s="269" t="s">
        <v>1455</v>
      </c>
      <c r="AO167" s="269" t="s">
        <v>1456</v>
      </c>
      <c r="AP167" s="273" t="s">
        <v>1459</v>
      </c>
      <c r="AQ167" s="269">
        <v>25692705</v>
      </c>
      <c r="AR167" s="269" t="s">
        <v>62</v>
      </c>
      <c r="AS167" s="269" t="s">
        <v>67</v>
      </c>
      <c r="AT167" s="239" t="e">
        <v>#N/A</v>
      </c>
      <c r="AU167" s="227"/>
    </row>
    <row r="168" spans="1:47" ht="22.5" customHeight="1" x14ac:dyDescent="0.25">
      <c r="A168" s="221"/>
      <c r="B168" s="221">
        <v>164</v>
      </c>
      <c r="C168" s="242" t="s">
        <v>1944</v>
      </c>
      <c r="D168" s="234" t="s">
        <v>2022</v>
      </c>
      <c r="E168" s="243">
        <v>6</v>
      </c>
      <c r="F168" s="242" t="s">
        <v>2137</v>
      </c>
      <c r="G168" s="242" t="s">
        <v>62</v>
      </c>
      <c r="H168" s="243">
        <v>0</v>
      </c>
      <c r="I168" s="243">
        <v>0</v>
      </c>
      <c r="J168" s="243">
        <v>0</v>
      </c>
      <c r="K168" s="243">
        <v>37</v>
      </c>
      <c r="L168" s="243">
        <v>25</v>
      </c>
      <c r="M168" s="243">
        <v>39</v>
      </c>
      <c r="N168" s="243">
        <v>101</v>
      </c>
      <c r="O168" s="229">
        <v>3</v>
      </c>
      <c r="P168" s="231"/>
      <c r="Q168" s="231"/>
      <c r="R168" s="220">
        <v>0</v>
      </c>
      <c r="S168" s="231"/>
      <c r="T168" s="231"/>
      <c r="U168" s="219">
        <v>0</v>
      </c>
      <c r="V168" s="231"/>
      <c r="W168" s="231"/>
      <c r="X168" s="265">
        <v>0</v>
      </c>
      <c r="Y168" s="228"/>
      <c r="Z168" s="244"/>
      <c r="AA168" s="233" t="s">
        <v>1906</v>
      </c>
      <c r="AB168" s="229" t="s">
        <v>1906</v>
      </c>
      <c r="AC168" s="236" t="s">
        <v>1907</v>
      </c>
      <c r="AD168" s="237" t="s">
        <v>1907</v>
      </c>
      <c r="AE168" s="238" t="s">
        <v>1907</v>
      </c>
      <c r="AF168" s="244"/>
      <c r="AG168" s="224" t="s">
        <v>1908</v>
      </c>
      <c r="AH168" s="244"/>
      <c r="AI168" s="269" t="s">
        <v>86</v>
      </c>
      <c r="AJ168" s="271" t="s">
        <v>1944</v>
      </c>
      <c r="AK168" s="269"/>
      <c r="AL168" s="269"/>
      <c r="AM168" s="272" t="s">
        <v>488</v>
      </c>
      <c r="AN168" s="269" t="s">
        <v>1460</v>
      </c>
      <c r="AO168" s="269" t="s">
        <v>1461</v>
      </c>
      <c r="AP168" s="273" t="s">
        <v>1462</v>
      </c>
      <c r="AQ168" s="269">
        <v>25692725</v>
      </c>
      <c r="AR168" s="269" t="s">
        <v>62</v>
      </c>
      <c r="AS168" s="269" t="s">
        <v>87</v>
      </c>
      <c r="AT168" s="232" t="e">
        <v>#N/A</v>
      </c>
      <c r="AU168" s="218"/>
    </row>
    <row r="169" spans="1:47" ht="22.5" customHeight="1" x14ac:dyDescent="0.25">
      <c r="A169" s="221"/>
      <c r="B169" s="221">
        <v>165</v>
      </c>
      <c r="C169" s="242" t="s">
        <v>621</v>
      </c>
      <c r="D169" s="251" t="s">
        <v>959</v>
      </c>
      <c r="E169" s="253">
        <v>7</v>
      </c>
      <c r="F169" s="252" t="s">
        <v>2137</v>
      </c>
      <c r="G169" s="242" t="s">
        <v>62</v>
      </c>
      <c r="H169" s="243">
        <v>25</v>
      </c>
      <c r="I169" s="243">
        <v>35</v>
      </c>
      <c r="J169" s="243">
        <v>17</v>
      </c>
      <c r="K169" s="243">
        <v>29</v>
      </c>
      <c r="L169" s="243">
        <v>16</v>
      </c>
      <c r="M169" s="243">
        <v>20</v>
      </c>
      <c r="N169" s="243">
        <v>142</v>
      </c>
      <c r="O169" s="229">
        <v>3</v>
      </c>
      <c r="P169" s="231"/>
      <c r="Q169" s="231"/>
      <c r="R169" s="220">
        <v>0</v>
      </c>
      <c r="S169" s="231"/>
      <c r="T169" s="231"/>
      <c r="U169" s="219">
        <v>0</v>
      </c>
      <c r="V169" s="231"/>
      <c r="W169" s="231"/>
      <c r="X169" s="265">
        <v>0</v>
      </c>
      <c r="Y169" s="228"/>
      <c r="Z169" s="244"/>
      <c r="AA169" s="233" t="s">
        <v>1906</v>
      </c>
      <c r="AB169" s="229" t="s">
        <v>1906</v>
      </c>
      <c r="AC169" s="236" t="s">
        <v>1907</v>
      </c>
      <c r="AD169" s="237" t="s">
        <v>1907</v>
      </c>
      <c r="AE169" s="238" t="s">
        <v>1907</v>
      </c>
      <c r="AF169" s="244"/>
      <c r="AG169" s="224" t="s">
        <v>1908</v>
      </c>
      <c r="AH169" s="244"/>
      <c r="AI169" s="269" t="s">
        <v>622</v>
      </c>
      <c r="AJ169" s="271" t="s">
        <v>621</v>
      </c>
      <c r="AK169" s="269"/>
      <c r="AL169" s="269"/>
      <c r="AM169" s="272" t="s">
        <v>1967</v>
      </c>
      <c r="AN169" s="269" t="s">
        <v>1293</v>
      </c>
      <c r="AO169" s="269" t="s">
        <v>1463</v>
      </c>
      <c r="AP169" s="273" t="s">
        <v>1464</v>
      </c>
      <c r="AQ169" s="269">
        <v>25694525</v>
      </c>
      <c r="AR169" s="269" t="s">
        <v>62</v>
      </c>
      <c r="AS169" s="269" t="s">
        <v>623</v>
      </c>
      <c r="AT169" s="254" t="e">
        <v>#N/A</v>
      </c>
      <c r="AU169" s="255"/>
    </row>
    <row r="170" spans="1:47" ht="22.5" customHeight="1" x14ac:dyDescent="0.25">
      <c r="A170" s="221"/>
      <c r="B170" s="221">
        <v>166</v>
      </c>
      <c r="C170" s="242" t="s">
        <v>1945</v>
      </c>
      <c r="D170" s="234" t="s">
        <v>959</v>
      </c>
      <c r="E170" s="243">
        <v>6</v>
      </c>
      <c r="F170" s="242" t="s">
        <v>2137</v>
      </c>
      <c r="G170" s="242" t="s">
        <v>62</v>
      </c>
      <c r="H170" s="243">
        <v>14</v>
      </c>
      <c r="I170" s="243">
        <v>10</v>
      </c>
      <c r="J170" s="243">
        <v>7</v>
      </c>
      <c r="K170" s="243">
        <v>14</v>
      </c>
      <c r="L170" s="243">
        <v>12</v>
      </c>
      <c r="M170" s="243">
        <v>12</v>
      </c>
      <c r="N170" s="243">
        <v>69</v>
      </c>
      <c r="O170" s="229">
        <v>3</v>
      </c>
      <c r="P170" s="231"/>
      <c r="Q170" s="231"/>
      <c r="R170" s="220">
        <v>0</v>
      </c>
      <c r="S170" s="231"/>
      <c r="T170" s="231"/>
      <c r="U170" s="219">
        <v>0</v>
      </c>
      <c r="V170" s="231"/>
      <c r="W170" s="231"/>
      <c r="X170" s="265">
        <v>0</v>
      </c>
      <c r="Y170" s="228"/>
      <c r="Z170" s="244"/>
      <c r="AA170" s="233" t="s">
        <v>1906</v>
      </c>
      <c r="AB170" s="229" t="s">
        <v>1906</v>
      </c>
      <c r="AC170" s="236" t="s">
        <v>1907</v>
      </c>
      <c r="AD170" s="237" t="s">
        <v>1907</v>
      </c>
      <c r="AE170" s="238" t="s">
        <v>1907</v>
      </c>
      <c r="AF170" s="244"/>
      <c r="AG170" s="224" t="s">
        <v>1908</v>
      </c>
      <c r="AH170" s="244"/>
      <c r="AI170" s="269" t="s">
        <v>625</v>
      </c>
      <c r="AJ170" s="271" t="s">
        <v>1945</v>
      </c>
      <c r="AK170" s="269"/>
      <c r="AL170" s="269" t="s">
        <v>2020</v>
      </c>
      <c r="AM170" s="272" t="s">
        <v>1860</v>
      </c>
      <c r="AN170" s="269" t="s">
        <v>1465</v>
      </c>
      <c r="AO170" s="269" t="s">
        <v>1431</v>
      </c>
      <c r="AP170" s="273" t="s">
        <v>1466</v>
      </c>
      <c r="AQ170" s="269">
        <v>25692745</v>
      </c>
      <c r="AR170" s="269" t="s">
        <v>62</v>
      </c>
      <c r="AS170" s="269" t="s">
        <v>626</v>
      </c>
      <c r="AT170" s="232" t="e">
        <v>#N/A</v>
      </c>
      <c r="AU170" s="218"/>
    </row>
    <row r="171" spans="1:47" ht="22.5" customHeight="1" x14ac:dyDescent="0.25">
      <c r="A171" s="221"/>
      <c r="B171" s="221">
        <v>167</v>
      </c>
      <c r="C171" s="242" t="s">
        <v>1861</v>
      </c>
      <c r="D171" s="251" t="s">
        <v>959</v>
      </c>
      <c r="E171" s="253">
        <v>13</v>
      </c>
      <c r="F171" s="252" t="s">
        <v>2137</v>
      </c>
      <c r="G171" s="242" t="s">
        <v>62</v>
      </c>
      <c r="H171" s="243">
        <v>40</v>
      </c>
      <c r="I171" s="243">
        <v>42</v>
      </c>
      <c r="J171" s="243">
        <v>54</v>
      </c>
      <c r="K171" s="243">
        <v>62</v>
      </c>
      <c r="L171" s="243">
        <v>49</v>
      </c>
      <c r="M171" s="243">
        <v>45</v>
      </c>
      <c r="N171" s="243">
        <v>292</v>
      </c>
      <c r="O171" s="229">
        <v>5</v>
      </c>
      <c r="P171" s="231"/>
      <c r="Q171" s="231"/>
      <c r="R171" s="220">
        <v>0</v>
      </c>
      <c r="S171" s="231"/>
      <c r="T171" s="231"/>
      <c r="U171" s="219">
        <v>0</v>
      </c>
      <c r="V171" s="231"/>
      <c r="W171" s="231"/>
      <c r="X171" s="265">
        <v>0</v>
      </c>
      <c r="Y171" s="228"/>
      <c r="Z171" s="244"/>
      <c r="AA171" s="233" t="s">
        <v>1906</v>
      </c>
      <c r="AB171" s="229" t="s">
        <v>1906</v>
      </c>
      <c r="AC171" s="236" t="s">
        <v>1907</v>
      </c>
      <c r="AD171" s="237" t="s">
        <v>1907</v>
      </c>
      <c r="AE171" s="238" t="s">
        <v>1907</v>
      </c>
      <c r="AF171" s="244"/>
      <c r="AG171" s="224" t="s">
        <v>1908</v>
      </c>
      <c r="AH171" s="244"/>
      <c r="AI171" s="269" t="s">
        <v>256</v>
      </c>
      <c r="AJ171" s="276" t="s">
        <v>1861</v>
      </c>
      <c r="AK171" s="269"/>
      <c r="AL171" s="269"/>
      <c r="AM171" s="272" t="s">
        <v>296</v>
      </c>
      <c r="AN171" s="269" t="s">
        <v>1467</v>
      </c>
      <c r="AO171" s="269" t="s">
        <v>1468</v>
      </c>
      <c r="AP171" s="273" t="s">
        <v>1469</v>
      </c>
      <c r="AQ171" s="269">
        <v>25692755</v>
      </c>
      <c r="AR171" s="269" t="s">
        <v>62</v>
      </c>
      <c r="AS171" s="269" t="s">
        <v>257</v>
      </c>
      <c r="AT171" s="254" t="e">
        <v>#N/A</v>
      </c>
      <c r="AU171" s="255"/>
    </row>
    <row r="172" spans="1:47" ht="22.5" customHeight="1" x14ac:dyDescent="0.25">
      <c r="A172" s="221"/>
      <c r="B172" s="221">
        <v>168</v>
      </c>
      <c r="C172" s="242" t="s">
        <v>1946</v>
      </c>
      <c r="D172" s="234" t="s">
        <v>959</v>
      </c>
      <c r="E172" s="243">
        <v>16</v>
      </c>
      <c r="F172" s="242" t="s">
        <v>2137</v>
      </c>
      <c r="G172" s="242" t="s">
        <v>62</v>
      </c>
      <c r="H172" s="243">
        <v>42</v>
      </c>
      <c r="I172" s="243">
        <v>50</v>
      </c>
      <c r="J172" s="243">
        <v>44</v>
      </c>
      <c r="K172" s="243">
        <v>50</v>
      </c>
      <c r="L172" s="243">
        <v>43</v>
      </c>
      <c r="M172" s="243">
        <v>73</v>
      </c>
      <c r="N172" s="243">
        <v>302</v>
      </c>
      <c r="O172" s="229">
        <v>5</v>
      </c>
      <c r="P172" s="231"/>
      <c r="Q172" s="231"/>
      <c r="R172" s="220">
        <v>0</v>
      </c>
      <c r="S172" s="231"/>
      <c r="T172" s="231"/>
      <c r="U172" s="219">
        <v>0</v>
      </c>
      <c r="V172" s="231"/>
      <c r="W172" s="231"/>
      <c r="X172" s="265">
        <v>0</v>
      </c>
      <c r="Y172" s="228"/>
      <c r="Z172" s="244"/>
      <c r="AA172" s="233" t="s">
        <v>1906</v>
      </c>
      <c r="AB172" s="229" t="s">
        <v>1906</v>
      </c>
      <c r="AC172" s="236" t="s">
        <v>1907</v>
      </c>
      <c r="AD172" s="237" t="s">
        <v>1907</v>
      </c>
      <c r="AE172" s="238" t="s">
        <v>1907</v>
      </c>
      <c r="AF172" s="244"/>
      <c r="AG172" s="224" t="s">
        <v>1908</v>
      </c>
      <c r="AH172" s="244"/>
      <c r="AI172" s="272" t="s">
        <v>1947</v>
      </c>
      <c r="AJ172" s="271" t="s">
        <v>1946</v>
      </c>
      <c r="AK172" s="269"/>
      <c r="AL172" s="269" t="s">
        <v>2020</v>
      </c>
      <c r="AM172" s="272" t="s">
        <v>900</v>
      </c>
      <c r="AN172" s="269" t="s">
        <v>1470</v>
      </c>
      <c r="AO172" s="272" t="s">
        <v>2138</v>
      </c>
      <c r="AP172" s="273" t="s">
        <v>1471</v>
      </c>
      <c r="AQ172" s="269">
        <v>25692735</v>
      </c>
      <c r="AR172" s="269" t="s">
        <v>62</v>
      </c>
      <c r="AS172" s="269" t="s">
        <v>376</v>
      </c>
      <c r="AT172" s="232" t="e">
        <v>#N/A</v>
      </c>
      <c r="AU172" s="218"/>
    </row>
    <row r="173" spans="1:47" ht="22.5" customHeight="1" x14ac:dyDescent="0.25">
      <c r="A173" s="221"/>
      <c r="B173" s="221">
        <v>169</v>
      </c>
      <c r="C173" s="242" t="s">
        <v>170</v>
      </c>
      <c r="D173" s="234" t="s">
        <v>959</v>
      </c>
      <c r="E173" s="243">
        <v>12</v>
      </c>
      <c r="F173" s="242" t="s">
        <v>2137</v>
      </c>
      <c r="G173" s="242" t="s">
        <v>62</v>
      </c>
      <c r="H173" s="243">
        <v>71</v>
      </c>
      <c r="I173" s="243">
        <v>61</v>
      </c>
      <c r="J173" s="243">
        <v>43</v>
      </c>
      <c r="K173" s="243">
        <v>55</v>
      </c>
      <c r="L173" s="243">
        <v>48</v>
      </c>
      <c r="M173" s="243">
        <v>43</v>
      </c>
      <c r="N173" s="243">
        <v>321</v>
      </c>
      <c r="O173" s="229">
        <v>5</v>
      </c>
      <c r="P173" s="231"/>
      <c r="Q173" s="231"/>
      <c r="R173" s="220">
        <v>0</v>
      </c>
      <c r="S173" s="231"/>
      <c r="T173" s="231"/>
      <c r="U173" s="219">
        <v>0</v>
      </c>
      <c r="V173" s="231"/>
      <c r="W173" s="231"/>
      <c r="X173" s="265">
        <v>0</v>
      </c>
      <c r="Y173" s="228"/>
      <c r="Z173" s="244"/>
      <c r="AA173" s="233" t="s">
        <v>1906</v>
      </c>
      <c r="AB173" s="229" t="s">
        <v>1906</v>
      </c>
      <c r="AC173" s="236" t="s">
        <v>1907</v>
      </c>
      <c r="AD173" s="237" t="s">
        <v>1907</v>
      </c>
      <c r="AE173" s="238" t="s">
        <v>1907</v>
      </c>
      <c r="AF173" s="244"/>
      <c r="AG173" s="224" t="s">
        <v>1908</v>
      </c>
      <c r="AH173" s="244"/>
      <c r="AI173" s="269" t="s">
        <v>882</v>
      </c>
      <c r="AJ173" s="271" t="s">
        <v>170</v>
      </c>
      <c r="AK173" s="269"/>
      <c r="AL173" s="269"/>
      <c r="AM173" s="272" t="s">
        <v>629</v>
      </c>
      <c r="AN173" s="269" t="s">
        <v>1472</v>
      </c>
      <c r="AO173" s="269" t="s">
        <v>1473</v>
      </c>
      <c r="AP173" s="273" t="s">
        <v>1474</v>
      </c>
      <c r="AQ173" s="269">
        <v>25692765</v>
      </c>
      <c r="AR173" s="269" t="s">
        <v>62</v>
      </c>
      <c r="AS173" s="269" t="s">
        <v>171</v>
      </c>
      <c r="AT173" s="232" t="e">
        <v>#N/A</v>
      </c>
      <c r="AU173" s="218"/>
    </row>
    <row r="174" spans="1:47" ht="22.5" customHeight="1" x14ac:dyDescent="0.25">
      <c r="A174" s="221"/>
      <c r="B174" s="221">
        <v>170</v>
      </c>
      <c r="C174" s="242" t="s">
        <v>1475</v>
      </c>
      <c r="D174" s="251" t="s">
        <v>959</v>
      </c>
      <c r="E174" s="253">
        <v>19</v>
      </c>
      <c r="F174" s="252" t="s">
        <v>2137</v>
      </c>
      <c r="G174" s="242" t="s">
        <v>62</v>
      </c>
      <c r="H174" s="243">
        <v>46</v>
      </c>
      <c r="I174" s="243">
        <v>65</v>
      </c>
      <c r="J174" s="243">
        <v>80</v>
      </c>
      <c r="K174" s="243">
        <v>67</v>
      </c>
      <c r="L174" s="243">
        <v>84</v>
      </c>
      <c r="M174" s="243">
        <v>60</v>
      </c>
      <c r="N174" s="243">
        <v>402</v>
      </c>
      <c r="O174" s="229">
        <v>7</v>
      </c>
      <c r="P174" s="231"/>
      <c r="Q174" s="231"/>
      <c r="R174" s="220">
        <v>0</v>
      </c>
      <c r="S174" s="231"/>
      <c r="T174" s="231"/>
      <c r="U174" s="219">
        <v>0</v>
      </c>
      <c r="V174" s="231"/>
      <c r="W174" s="231"/>
      <c r="X174" s="265">
        <v>0</v>
      </c>
      <c r="Y174" s="228"/>
      <c r="Z174" s="244"/>
      <c r="AA174" s="233" t="s">
        <v>1906</v>
      </c>
      <c r="AB174" s="229" t="s">
        <v>1906</v>
      </c>
      <c r="AC174" s="236" t="s">
        <v>1907</v>
      </c>
      <c r="AD174" s="237" t="s">
        <v>1907</v>
      </c>
      <c r="AE174" s="238" t="s">
        <v>1907</v>
      </c>
      <c r="AF174" s="244"/>
      <c r="AG174" s="224" t="s">
        <v>1908</v>
      </c>
      <c r="AH174" s="244"/>
      <c r="AI174" s="269" t="s">
        <v>1476</v>
      </c>
      <c r="AJ174" s="271" t="s">
        <v>1475</v>
      </c>
      <c r="AK174" s="269"/>
      <c r="AL174" s="269"/>
      <c r="AM174" s="272" t="s">
        <v>2139</v>
      </c>
      <c r="AN174" s="269" t="s">
        <v>1862</v>
      </c>
      <c r="AO174" s="269" t="s">
        <v>1863</v>
      </c>
      <c r="AP174" s="273" t="s">
        <v>1478</v>
      </c>
      <c r="AQ174" s="269">
        <v>25694635</v>
      </c>
      <c r="AR174" s="269" t="s">
        <v>62</v>
      </c>
      <c r="AS174" s="269" t="s">
        <v>1479</v>
      </c>
      <c r="AT174" s="254" t="e">
        <v>#N/A</v>
      </c>
      <c r="AU174" s="255"/>
    </row>
    <row r="175" spans="1:47" ht="22.5" customHeight="1" x14ac:dyDescent="0.25">
      <c r="A175" s="221"/>
      <c r="B175" s="221">
        <v>171</v>
      </c>
      <c r="C175" s="242" t="s">
        <v>358</v>
      </c>
      <c r="D175" s="234" t="s">
        <v>959</v>
      </c>
      <c r="E175" s="243">
        <v>12</v>
      </c>
      <c r="F175" s="242" t="s">
        <v>2137</v>
      </c>
      <c r="G175" s="242" t="s">
        <v>62</v>
      </c>
      <c r="H175" s="243">
        <v>37</v>
      </c>
      <c r="I175" s="243">
        <v>24</v>
      </c>
      <c r="J175" s="243">
        <v>39</v>
      </c>
      <c r="K175" s="243">
        <v>34</v>
      </c>
      <c r="L175" s="243">
        <v>28</v>
      </c>
      <c r="M175" s="243">
        <v>42</v>
      </c>
      <c r="N175" s="243">
        <v>204</v>
      </c>
      <c r="O175" s="229">
        <v>5</v>
      </c>
      <c r="P175" s="231"/>
      <c r="Q175" s="231"/>
      <c r="R175" s="220">
        <v>0</v>
      </c>
      <c r="S175" s="231"/>
      <c r="T175" s="231"/>
      <c r="U175" s="219">
        <v>0</v>
      </c>
      <c r="V175" s="231"/>
      <c r="W175" s="231"/>
      <c r="X175" s="265">
        <v>0</v>
      </c>
      <c r="Y175" s="228"/>
      <c r="Z175" s="244"/>
      <c r="AA175" s="233" t="s">
        <v>1906</v>
      </c>
      <c r="AB175" s="229" t="s">
        <v>1906</v>
      </c>
      <c r="AC175" s="236" t="s">
        <v>1907</v>
      </c>
      <c r="AD175" s="237" t="s">
        <v>1907</v>
      </c>
      <c r="AE175" s="238" t="s">
        <v>1907</v>
      </c>
      <c r="AF175" s="244"/>
      <c r="AG175" s="224" t="s">
        <v>1908</v>
      </c>
      <c r="AH175" s="244"/>
      <c r="AI175" s="269" t="s">
        <v>359</v>
      </c>
      <c r="AJ175" s="241" t="s">
        <v>358</v>
      </c>
      <c r="AK175" s="269"/>
      <c r="AL175" s="269"/>
      <c r="AM175" s="272" t="s">
        <v>360</v>
      </c>
      <c r="AN175" s="269" t="s">
        <v>1480</v>
      </c>
      <c r="AO175" s="269" t="s">
        <v>361</v>
      </c>
      <c r="AP175" s="273" t="s">
        <v>1481</v>
      </c>
      <c r="AQ175" s="269">
        <v>25692775</v>
      </c>
      <c r="AR175" s="269" t="s">
        <v>62</v>
      </c>
      <c r="AS175" s="269" t="s">
        <v>362</v>
      </c>
      <c r="AT175" s="232" t="e">
        <v>#N/A</v>
      </c>
      <c r="AU175" s="218"/>
    </row>
    <row r="176" spans="1:47" ht="22.5" customHeight="1" x14ac:dyDescent="0.25">
      <c r="A176" s="221"/>
      <c r="B176" s="221">
        <v>172</v>
      </c>
      <c r="C176" s="242" t="s">
        <v>2140</v>
      </c>
      <c r="D176" s="234" t="s">
        <v>959</v>
      </c>
      <c r="E176" s="243">
        <v>12</v>
      </c>
      <c r="F176" s="242" t="s">
        <v>2137</v>
      </c>
      <c r="G176" s="242" t="s">
        <v>62</v>
      </c>
      <c r="H176" s="243">
        <v>32</v>
      </c>
      <c r="I176" s="243">
        <v>45</v>
      </c>
      <c r="J176" s="243">
        <v>48</v>
      </c>
      <c r="K176" s="243">
        <v>39</v>
      </c>
      <c r="L176" s="243">
        <v>37</v>
      </c>
      <c r="M176" s="243">
        <v>39</v>
      </c>
      <c r="N176" s="243">
        <v>240</v>
      </c>
      <c r="O176" s="229">
        <v>5</v>
      </c>
      <c r="P176" s="231"/>
      <c r="Q176" s="231"/>
      <c r="R176" s="220">
        <v>0</v>
      </c>
      <c r="S176" s="231"/>
      <c r="T176" s="231"/>
      <c r="U176" s="219">
        <v>0</v>
      </c>
      <c r="V176" s="231"/>
      <c r="W176" s="231"/>
      <c r="X176" s="265">
        <v>0</v>
      </c>
      <c r="Y176" s="228"/>
      <c r="Z176" s="244"/>
      <c r="AA176" s="233" t="s">
        <v>1906</v>
      </c>
      <c r="AB176" s="229" t="s">
        <v>1906</v>
      </c>
      <c r="AC176" s="236" t="s">
        <v>1907</v>
      </c>
      <c r="AD176" s="237" t="s">
        <v>1907</v>
      </c>
      <c r="AE176" s="238" t="s">
        <v>1907</v>
      </c>
      <c r="AF176" s="244"/>
      <c r="AG176" s="224" t="s">
        <v>1908</v>
      </c>
      <c r="AH176" s="244"/>
      <c r="AI176" s="269" t="s">
        <v>281</v>
      </c>
      <c r="AJ176" s="271" t="s">
        <v>2140</v>
      </c>
      <c r="AK176" s="269"/>
      <c r="AL176" s="269"/>
      <c r="AM176" s="272" t="s">
        <v>883</v>
      </c>
      <c r="AN176" s="269" t="s">
        <v>282</v>
      </c>
      <c r="AO176" s="269" t="s">
        <v>1482</v>
      </c>
      <c r="AP176" s="273" t="s">
        <v>1483</v>
      </c>
      <c r="AQ176" s="269">
        <v>25692785</v>
      </c>
      <c r="AR176" s="269" t="s">
        <v>62</v>
      </c>
      <c r="AS176" s="269" t="s">
        <v>283</v>
      </c>
      <c r="AT176" s="232" t="e">
        <v>#N/A</v>
      </c>
      <c r="AU176" s="218"/>
    </row>
    <row r="177" spans="1:47" ht="22.5" customHeight="1" x14ac:dyDescent="0.25">
      <c r="A177" s="221"/>
      <c r="B177" s="221">
        <v>173</v>
      </c>
      <c r="C177" s="242" t="s">
        <v>627</v>
      </c>
      <c r="D177" s="234" t="s">
        <v>959</v>
      </c>
      <c r="E177" s="243">
        <v>17</v>
      </c>
      <c r="F177" s="242" t="s">
        <v>2137</v>
      </c>
      <c r="G177" s="242" t="s">
        <v>62</v>
      </c>
      <c r="H177" s="243">
        <v>54</v>
      </c>
      <c r="I177" s="243">
        <v>72</v>
      </c>
      <c r="J177" s="243">
        <v>70</v>
      </c>
      <c r="K177" s="243">
        <v>49</v>
      </c>
      <c r="L177" s="243">
        <v>55</v>
      </c>
      <c r="M177" s="243">
        <v>73</v>
      </c>
      <c r="N177" s="243">
        <v>373</v>
      </c>
      <c r="O177" s="229">
        <v>7</v>
      </c>
      <c r="P177" s="231"/>
      <c r="Q177" s="231"/>
      <c r="R177" s="220">
        <v>0</v>
      </c>
      <c r="S177" s="231"/>
      <c r="T177" s="231"/>
      <c r="U177" s="219">
        <v>0</v>
      </c>
      <c r="V177" s="231"/>
      <c r="W177" s="231"/>
      <c r="X177" s="265">
        <v>0</v>
      </c>
      <c r="Y177" s="228"/>
      <c r="Z177" s="244"/>
      <c r="AA177" s="233" t="s">
        <v>1906</v>
      </c>
      <c r="AB177" s="229" t="s">
        <v>1906</v>
      </c>
      <c r="AC177" s="236" t="s">
        <v>1907</v>
      </c>
      <c r="AD177" s="237" t="s">
        <v>1907</v>
      </c>
      <c r="AE177" s="238" t="s">
        <v>1907</v>
      </c>
      <c r="AF177" s="244"/>
      <c r="AG177" s="224" t="s">
        <v>1908</v>
      </c>
      <c r="AH177" s="244"/>
      <c r="AI177" s="269" t="s">
        <v>628</v>
      </c>
      <c r="AJ177" s="241" t="s">
        <v>627</v>
      </c>
      <c r="AK177" s="269"/>
      <c r="AL177" s="269"/>
      <c r="AM177" s="272" t="s">
        <v>1864</v>
      </c>
      <c r="AN177" s="269" t="s">
        <v>1484</v>
      </c>
      <c r="AO177" s="269" t="s">
        <v>1473</v>
      </c>
      <c r="AP177" s="273" t="s">
        <v>1485</v>
      </c>
      <c r="AQ177" s="269">
        <v>25692795</v>
      </c>
      <c r="AR177" s="269" t="s">
        <v>62</v>
      </c>
      <c r="AS177" s="269" t="s">
        <v>630</v>
      </c>
      <c r="AT177" s="232" t="e">
        <v>#N/A</v>
      </c>
      <c r="AU177" s="218"/>
    </row>
    <row r="178" spans="1:47" ht="22.5" customHeight="1" x14ac:dyDescent="0.25">
      <c r="A178" s="221"/>
      <c r="B178" s="221">
        <v>174</v>
      </c>
      <c r="C178" s="242" t="s">
        <v>2141</v>
      </c>
      <c r="D178" s="234" t="s">
        <v>959</v>
      </c>
      <c r="E178" s="243">
        <v>13</v>
      </c>
      <c r="F178" s="242" t="s">
        <v>2137</v>
      </c>
      <c r="G178" s="242" t="s">
        <v>62</v>
      </c>
      <c r="H178" s="243">
        <v>44</v>
      </c>
      <c r="I178" s="243">
        <v>59</v>
      </c>
      <c r="J178" s="243">
        <v>66</v>
      </c>
      <c r="K178" s="243">
        <v>62</v>
      </c>
      <c r="L178" s="243">
        <v>46</v>
      </c>
      <c r="M178" s="243">
        <v>43</v>
      </c>
      <c r="N178" s="243">
        <v>320</v>
      </c>
      <c r="O178" s="229">
        <v>5</v>
      </c>
      <c r="P178" s="231"/>
      <c r="Q178" s="231"/>
      <c r="R178" s="220">
        <v>0</v>
      </c>
      <c r="S178" s="231"/>
      <c r="T178" s="231"/>
      <c r="U178" s="219">
        <v>0</v>
      </c>
      <c r="V178" s="231"/>
      <c r="W178" s="231"/>
      <c r="X178" s="265">
        <v>0</v>
      </c>
      <c r="Y178" s="228"/>
      <c r="Z178" s="244"/>
      <c r="AA178" s="233" t="s">
        <v>1906</v>
      </c>
      <c r="AB178" s="229" t="s">
        <v>1906</v>
      </c>
      <c r="AC178" s="236" t="s">
        <v>1907</v>
      </c>
      <c r="AD178" s="237" t="s">
        <v>1907</v>
      </c>
      <c r="AE178" s="238" t="s">
        <v>1907</v>
      </c>
      <c r="AF178" s="244"/>
      <c r="AG178" s="224" t="s">
        <v>1908</v>
      </c>
      <c r="AH178" s="244"/>
      <c r="AI178" s="269" t="s">
        <v>1486</v>
      </c>
      <c r="AJ178" s="241" t="s">
        <v>2141</v>
      </c>
      <c r="AK178" s="269" t="s">
        <v>2142</v>
      </c>
      <c r="AL178" s="269"/>
      <c r="AM178" s="272" t="s">
        <v>926</v>
      </c>
      <c r="AN178" s="269" t="s">
        <v>1487</v>
      </c>
      <c r="AO178" s="269" t="s">
        <v>1488</v>
      </c>
      <c r="AP178" s="273" t="s">
        <v>1489</v>
      </c>
      <c r="AQ178" s="269">
        <v>25694655</v>
      </c>
      <c r="AR178" s="269" t="s">
        <v>62</v>
      </c>
      <c r="AS178" s="269" t="s">
        <v>68</v>
      </c>
      <c r="AT178" s="232" t="e">
        <v>#N/A</v>
      </c>
      <c r="AU178" s="218"/>
    </row>
    <row r="179" spans="1:47" ht="22.5" customHeight="1" x14ac:dyDescent="0.25">
      <c r="A179" s="221"/>
      <c r="B179" s="221">
        <v>175</v>
      </c>
      <c r="C179" s="242" t="s">
        <v>457</v>
      </c>
      <c r="D179" s="251" t="s">
        <v>959</v>
      </c>
      <c r="E179" s="253">
        <v>21</v>
      </c>
      <c r="F179" s="252" t="s">
        <v>2137</v>
      </c>
      <c r="G179" s="242" t="s">
        <v>62</v>
      </c>
      <c r="H179" s="243">
        <v>67</v>
      </c>
      <c r="I179" s="243">
        <v>67</v>
      </c>
      <c r="J179" s="243">
        <v>64</v>
      </c>
      <c r="K179" s="243">
        <v>74</v>
      </c>
      <c r="L179" s="243">
        <v>90</v>
      </c>
      <c r="M179" s="243">
        <v>69</v>
      </c>
      <c r="N179" s="243">
        <v>431</v>
      </c>
      <c r="O179" s="229">
        <v>7</v>
      </c>
      <c r="P179" s="231"/>
      <c r="Q179" s="231"/>
      <c r="R179" s="220">
        <v>0</v>
      </c>
      <c r="S179" s="231"/>
      <c r="T179" s="231"/>
      <c r="U179" s="219">
        <v>0</v>
      </c>
      <c r="V179" s="231"/>
      <c r="W179" s="231"/>
      <c r="X179" s="265">
        <v>0</v>
      </c>
      <c r="Y179" s="228"/>
      <c r="Z179" s="244"/>
      <c r="AA179" s="233" t="s">
        <v>1906</v>
      </c>
      <c r="AB179" s="229" t="s">
        <v>1906</v>
      </c>
      <c r="AC179" s="236" t="s">
        <v>1907</v>
      </c>
      <c r="AD179" s="237" t="s">
        <v>1907</v>
      </c>
      <c r="AE179" s="238" t="s">
        <v>1907</v>
      </c>
      <c r="AF179" s="244"/>
      <c r="AG179" s="224" t="s">
        <v>1908</v>
      </c>
      <c r="AH179" s="244"/>
      <c r="AI179" s="269" t="s">
        <v>458</v>
      </c>
      <c r="AJ179" s="241" t="s">
        <v>457</v>
      </c>
      <c r="AK179" s="269"/>
      <c r="AL179" s="269"/>
      <c r="AM179" s="272" t="s">
        <v>1453</v>
      </c>
      <c r="AN179" s="269" t="s">
        <v>1490</v>
      </c>
      <c r="AO179" s="269" t="s">
        <v>1450</v>
      </c>
      <c r="AP179" s="273" t="s">
        <v>1491</v>
      </c>
      <c r="AQ179" s="269">
        <v>25692805</v>
      </c>
      <c r="AR179" s="269" t="s">
        <v>62</v>
      </c>
      <c r="AS179" s="269" t="s">
        <v>459</v>
      </c>
      <c r="AT179" s="254" t="e">
        <v>#N/A</v>
      </c>
      <c r="AU179" s="255"/>
    </row>
    <row r="180" spans="1:47" ht="22.5" customHeight="1" x14ac:dyDescent="0.25">
      <c r="A180" s="221"/>
      <c r="B180" s="221">
        <v>176</v>
      </c>
      <c r="C180" s="242" t="s">
        <v>1948</v>
      </c>
      <c r="D180" s="251" t="s">
        <v>2022</v>
      </c>
      <c r="E180" s="253">
        <v>7</v>
      </c>
      <c r="F180" s="252" t="s">
        <v>2137</v>
      </c>
      <c r="G180" s="242" t="s">
        <v>62</v>
      </c>
      <c r="H180" s="243">
        <v>0</v>
      </c>
      <c r="I180" s="243">
        <v>0</v>
      </c>
      <c r="J180" s="243">
        <v>0</v>
      </c>
      <c r="K180" s="243">
        <v>49</v>
      </c>
      <c r="L180" s="243">
        <v>37</v>
      </c>
      <c r="M180" s="243">
        <v>47</v>
      </c>
      <c r="N180" s="243">
        <v>133</v>
      </c>
      <c r="O180" s="229">
        <v>5</v>
      </c>
      <c r="P180" s="231"/>
      <c r="Q180" s="231"/>
      <c r="R180" s="220">
        <v>0</v>
      </c>
      <c r="S180" s="231"/>
      <c r="T180" s="231"/>
      <c r="U180" s="219">
        <v>0</v>
      </c>
      <c r="V180" s="231"/>
      <c r="W180" s="231"/>
      <c r="X180" s="265">
        <v>0</v>
      </c>
      <c r="Y180" s="228"/>
      <c r="Z180" s="244"/>
      <c r="AA180" s="233" t="s">
        <v>1906</v>
      </c>
      <c r="AB180" s="229" t="s">
        <v>1906</v>
      </c>
      <c r="AC180" s="236" t="s">
        <v>1907</v>
      </c>
      <c r="AD180" s="237" t="s">
        <v>1907</v>
      </c>
      <c r="AE180" s="238" t="s">
        <v>1907</v>
      </c>
      <c r="AF180" s="244"/>
      <c r="AG180" s="224" t="s">
        <v>1908</v>
      </c>
      <c r="AH180" s="244"/>
      <c r="AI180" s="269" t="s">
        <v>64</v>
      </c>
      <c r="AJ180" s="271" t="s">
        <v>1948</v>
      </c>
      <c r="AK180" s="269"/>
      <c r="AL180" s="269" t="s">
        <v>2020</v>
      </c>
      <c r="AM180" s="272" t="s">
        <v>1865</v>
      </c>
      <c r="AN180" s="269" t="s">
        <v>65</v>
      </c>
      <c r="AO180" s="269" t="s">
        <v>1492</v>
      </c>
      <c r="AP180" s="273" t="s">
        <v>1493</v>
      </c>
      <c r="AQ180" s="269">
        <v>25692605</v>
      </c>
      <c r="AR180" s="269" t="s">
        <v>62</v>
      </c>
      <c r="AS180" s="269" t="s">
        <v>66</v>
      </c>
      <c r="AT180" s="254" t="e">
        <v>#N/A</v>
      </c>
      <c r="AU180" s="255"/>
    </row>
    <row r="181" spans="1:47" ht="22.5" customHeight="1" x14ac:dyDescent="0.25">
      <c r="A181" s="221"/>
      <c r="B181" s="221">
        <v>177</v>
      </c>
      <c r="C181" s="242" t="s">
        <v>2143</v>
      </c>
      <c r="D181" s="234" t="s">
        <v>959</v>
      </c>
      <c r="E181" s="243">
        <v>3</v>
      </c>
      <c r="F181" s="242" t="s">
        <v>2018</v>
      </c>
      <c r="G181" s="242" t="s">
        <v>75</v>
      </c>
      <c r="H181" s="243">
        <v>8</v>
      </c>
      <c r="I181" s="243">
        <v>10</v>
      </c>
      <c r="J181" s="243">
        <v>9</v>
      </c>
      <c r="K181" s="243">
        <v>9</v>
      </c>
      <c r="L181" s="243">
        <v>12</v>
      </c>
      <c r="M181" s="243">
        <v>9</v>
      </c>
      <c r="N181" s="243">
        <v>57</v>
      </c>
      <c r="O181" s="229">
        <v>3</v>
      </c>
      <c r="P181" s="231"/>
      <c r="Q181" s="231"/>
      <c r="R181" s="220">
        <v>0</v>
      </c>
      <c r="S181" s="231"/>
      <c r="T181" s="231"/>
      <c r="U181" s="219">
        <v>0</v>
      </c>
      <c r="V181" s="231"/>
      <c r="W181" s="231"/>
      <c r="X181" s="265">
        <v>0</v>
      </c>
      <c r="Y181" s="228"/>
      <c r="Z181" s="244"/>
      <c r="AA181" s="233" t="s">
        <v>1906</v>
      </c>
      <c r="AB181" s="229" t="s">
        <v>1906</v>
      </c>
      <c r="AC181" s="236" t="s">
        <v>1907</v>
      </c>
      <c r="AD181" s="237" t="s">
        <v>1907</v>
      </c>
      <c r="AE181" s="238" t="s">
        <v>1907</v>
      </c>
      <c r="AF181" s="244"/>
      <c r="AG181" s="224" t="s">
        <v>1908</v>
      </c>
      <c r="AH181" s="244"/>
      <c r="AI181" s="269" t="s">
        <v>1494</v>
      </c>
      <c r="AJ181" s="241" t="s">
        <v>2143</v>
      </c>
      <c r="AK181" s="269" t="s">
        <v>2144</v>
      </c>
      <c r="AL181" s="269"/>
      <c r="AM181" s="272" t="s">
        <v>1123</v>
      </c>
      <c r="AN181" s="269" t="s">
        <v>872</v>
      </c>
      <c r="AO181" s="269" t="s">
        <v>1495</v>
      </c>
      <c r="AP181" s="273" t="s">
        <v>1496</v>
      </c>
      <c r="AQ181" s="269">
        <v>24342096</v>
      </c>
      <c r="AR181" s="269" t="s">
        <v>75</v>
      </c>
      <c r="AS181" s="269" t="s">
        <v>189</v>
      </c>
      <c r="AT181" s="232" t="e">
        <v>#N/A</v>
      </c>
      <c r="AU181" s="218"/>
    </row>
    <row r="182" spans="1:47" ht="22.5" customHeight="1" x14ac:dyDescent="0.25">
      <c r="A182" s="221"/>
      <c r="B182" s="221">
        <v>178</v>
      </c>
      <c r="C182" s="242" t="s">
        <v>1949</v>
      </c>
      <c r="D182" s="234" t="s">
        <v>2022</v>
      </c>
      <c r="E182" s="243">
        <v>10</v>
      </c>
      <c r="F182" s="242" t="s">
        <v>2018</v>
      </c>
      <c r="G182" s="242" t="s">
        <v>75</v>
      </c>
      <c r="H182" s="243">
        <v>0</v>
      </c>
      <c r="I182" s="243">
        <v>0</v>
      </c>
      <c r="J182" s="243">
        <v>0</v>
      </c>
      <c r="K182" s="243">
        <v>86</v>
      </c>
      <c r="L182" s="243">
        <v>74</v>
      </c>
      <c r="M182" s="243">
        <v>87</v>
      </c>
      <c r="N182" s="243">
        <v>247</v>
      </c>
      <c r="O182" s="229">
        <v>7</v>
      </c>
      <c r="P182" s="231"/>
      <c r="Q182" s="231"/>
      <c r="R182" s="220">
        <v>0</v>
      </c>
      <c r="S182" s="231"/>
      <c r="T182" s="231"/>
      <c r="U182" s="219">
        <v>0</v>
      </c>
      <c r="V182" s="231"/>
      <c r="W182" s="231"/>
      <c r="X182" s="265">
        <v>0</v>
      </c>
      <c r="Y182" s="228"/>
      <c r="Z182" s="244"/>
      <c r="AA182" s="233" t="s">
        <v>1906</v>
      </c>
      <c r="AB182" s="229" t="s">
        <v>1906</v>
      </c>
      <c r="AC182" s="236" t="s">
        <v>1907</v>
      </c>
      <c r="AD182" s="237" t="s">
        <v>1907</v>
      </c>
      <c r="AE182" s="238" t="s">
        <v>1907</v>
      </c>
      <c r="AF182" s="244"/>
      <c r="AG182" s="224" t="s">
        <v>1908</v>
      </c>
      <c r="AH182" s="244"/>
      <c r="AI182" s="269" t="s">
        <v>187</v>
      </c>
      <c r="AJ182" s="241" t="s">
        <v>1949</v>
      </c>
      <c r="AK182" s="269"/>
      <c r="AL182" s="269" t="s">
        <v>2020</v>
      </c>
      <c r="AM182" s="272" t="s">
        <v>1181</v>
      </c>
      <c r="AN182" s="269" t="s">
        <v>1499</v>
      </c>
      <c r="AO182" s="269" t="s">
        <v>1497</v>
      </c>
      <c r="AP182" s="273" t="s">
        <v>1500</v>
      </c>
      <c r="AQ182" s="269">
        <v>24631919</v>
      </c>
      <c r="AR182" s="269" t="s">
        <v>75</v>
      </c>
      <c r="AS182" s="269" t="s">
        <v>188</v>
      </c>
      <c r="AT182" s="232" t="e">
        <v>#N/A</v>
      </c>
      <c r="AU182" s="218"/>
    </row>
    <row r="183" spans="1:47" ht="22.5" customHeight="1" x14ac:dyDescent="0.25">
      <c r="A183" s="221"/>
      <c r="B183" s="221">
        <v>179</v>
      </c>
      <c r="C183" s="242" t="s">
        <v>474</v>
      </c>
      <c r="D183" s="251" t="s">
        <v>959</v>
      </c>
      <c r="E183" s="253">
        <v>11</v>
      </c>
      <c r="F183" s="252" t="s">
        <v>2033</v>
      </c>
      <c r="G183" s="242" t="s">
        <v>62</v>
      </c>
      <c r="H183" s="243">
        <v>33</v>
      </c>
      <c r="I183" s="243">
        <v>40</v>
      </c>
      <c r="J183" s="243">
        <v>38</v>
      </c>
      <c r="K183" s="243">
        <v>35</v>
      </c>
      <c r="L183" s="243">
        <v>32</v>
      </c>
      <c r="M183" s="243">
        <v>22</v>
      </c>
      <c r="N183" s="243">
        <v>200</v>
      </c>
      <c r="O183" s="229">
        <v>5</v>
      </c>
      <c r="P183" s="231"/>
      <c r="Q183" s="231"/>
      <c r="R183" s="220">
        <v>0</v>
      </c>
      <c r="S183" s="231"/>
      <c r="T183" s="231"/>
      <c r="U183" s="219">
        <v>0</v>
      </c>
      <c r="V183" s="231"/>
      <c r="W183" s="231"/>
      <c r="X183" s="265">
        <v>0</v>
      </c>
      <c r="Y183" s="228"/>
      <c r="Z183" s="244"/>
      <c r="AA183" s="233" t="s">
        <v>1906</v>
      </c>
      <c r="AB183" s="229" t="s">
        <v>1906</v>
      </c>
      <c r="AC183" s="236" t="s">
        <v>1907</v>
      </c>
      <c r="AD183" s="237" t="s">
        <v>1907</v>
      </c>
      <c r="AE183" s="238" t="s">
        <v>1907</v>
      </c>
      <c r="AF183" s="244"/>
      <c r="AG183" s="224" t="s">
        <v>1908</v>
      </c>
      <c r="AH183" s="244"/>
      <c r="AI183" s="269" t="s">
        <v>475</v>
      </c>
      <c r="AJ183" s="241" t="s">
        <v>474</v>
      </c>
      <c r="AK183" s="269"/>
      <c r="AL183" s="269"/>
      <c r="AM183" s="272" t="s">
        <v>317</v>
      </c>
      <c r="AN183" s="269" t="s">
        <v>476</v>
      </c>
      <c r="AO183" s="269" t="s">
        <v>477</v>
      </c>
      <c r="AP183" s="273" t="s">
        <v>1501</v>
      </c>
      <c r="AQ183" s="269">
        <v>25314668</v>
      </c>
      <c r="AR183" s="269" t="s">
        <v>62</v>
      </c>
      <c r="AS183" s="269" t="s">
        <v>478</v>
      </c>
      <c r="AT183" s="254" t="e">
        <v>#N/A</v>
      </c>
      <c r="AU183" s="255"/>
    </row>
    <row r="184" spans="1:47" ht="22.5" customHeight="1" x14ac:dyDescent="0.25">
      <c r="A184" s="221"/>
      <c r="B184" s="221">
        <v>180</v>
      </c>
      <c r="C184" s="242" t="s">
        <v>2145</v>
      </c>
      <c r="D184" s="251" t="s">
        <v>959</v>
      </c>
      <c r="E184" s="253">
        <v>11</v>
      </c>
      <c r="F184" s="252" t="s">
        <v>2029</v>
      </c>
      <c r="G184" s="242" t="s">
        <v>270</v>
      </c>
      <c r="H184" s="243">
        <v>24</v>
      </c>
      <c r="I184" s="243">
        <v>27</v>
      </c>
      <c r="J184" s="243">
        <v>36</v>
      </c>
      <c r="K184" s="243">
        <v>18</v>
      </c>
      <c r="L184" s="243">
        <v>36</v>
      </c>
      <c r="M184" s="243">
        <v>32</v>
      </c>
      <c r="N184" s="243">
        <v>173</v>
      </c>
      <c r="O184" s="229">
        <v>5</v>
      </c>
      <c r="P184" s="231"/>
      <c r="Q184" s="231"/>
      <c r="R184" s="220">
        <v>0</v>
      </c>
      <c r="S184" s="231"/>
      <c r="T184" s="231"/>
      <c r="U184" s="219">
        <v>0</v>
      </c>
      <c r="V184" s="231"/>
      <c r="W184" s="231"/>
      <c r="X184" s="265">
        <v>0</v>
      </c>
      <c r="Y184" s="228"/>
      <c r="Z184" s="244"/>
      <c r="AA184" s="233" t="s">
        <v>1906</v>
      </c>
      <c r="AB184" s="229" t="s">
        <v>1906</v>
      </c>
      <c r="AC184" s="236" t="s">
        <v>1907</v>
      </c>
      <c r="AD184" s="237" t="s">
        <v>1907</v>
      </c>
      <c r="AE184" s="238" t="s">
        <v>1907</v>
      </c>
      <c r="AF184" s="244"/>
      <c r="AG184" s="224" t="s">
        <v>1908</v>
      </c>
      <c r="AH184" s="244"/>
      <c r="AI184" s="269" t="s">
        <v>1502</v>
      </c>
      <c r="AJ184" s="241" t="s">
        <v>2145</v>
      </c>
      <c r="AK184" s="269"/>
      <c r="AL184" s="269"/>
      <c r="AM184" s="272" t="s">
        <v>1614</v>
      </c>
      <c r="AN184" s="269" t="s">
        <v>1503</v>
      </c>
      <c r="AO184" s="269" t="s">
        <v>285</v>
      </c>
      <c r="AP184" s="273" t="s">
        <v>1504</v>
      </c>
      <c r="AQ184" s="269">
        <v>23943567</v>
      </c>
      <c r="AR184" s="269" t="s">
        <v>270</v>
      </c>
      <c r="AS184" s="269" t="s">
        <v>473</v>
      </c>
      <c r="AT184" s="254" t="e">
        <v>#N/A</v>
      </c>
      <c r="AU184" s="255"/>
    </row>
    <row r="185" spans="1:47" ht="22.5" customHeight="1" x14ac:dyDescent="0.25">
      <c r="A185" s="221"/>
      <c r="B185" s="221">
        <v>181</v>
      </c>
      <c r="C185" s="242" t="s">
        <v>1950</v>
      </c>
      <c r="D185" s="234" t="s">
        <v>959</v>
      </c>
      <c r="E185" s="243">
        <v>11</v>
      </c>
      <c r="F185" s="242" t="s">
        <v>2029</v>
      </c>
      <c r="G185" s="242" t="s">
        <v>270</v>
      </c>
      <c r="H185" s="243">
        <v>36</v>
      </c>
      <c r="I185" s="243">
        <v>21</v>
      </c>
      <c r="J185" s="243">
        <v>29</v>
      </c>
      <c r="K185" s="243">
        <v>28</v>
      </c>
      <c r="L185" s="243">
        <v>29</v>
      </c>
      <c r="M185" s="243">
        <v>29</v>
      </c>
      <c r="N185" s="243">
        <v>172</v>
      </c>
      <c r="O185" s="229">
        <v>5</v>
      </c>
      <c r="P185" s="231"/>
      <c r="Q185" s="231"/>
      <c r="R185" s="220">
        <v>0</v>
      </c>
      <c r="S185" s="231"/>
      <c r="T185" s="231"/>
      <c r="U185" s="219">
        <v>0</v>
      </c>
      <c r="V185" s="231"/>
      <c r="W185" s="231"/>
      <c r="X185" s="265">
        <v>0</v>
      </c>
      <c r="Y185" s="228"/>
      <c r="Z185" s="244"/>
      <c r="AA185" s="233" t="s">
        <v>1906</v>
      </c>
      <c r="AB185" s="229" t="s">
        <v>1906</v>
      </c>
      <c r="AC185" s="236" t="s">
        <v>1907</v>
      </c>
      <c r="AD185" s="237" t="s">
        <v>1907</v>
      </c>
      <c r="AE185" s="238" t="s">
        <v>1907</v>
      </c>
      <c r="AF185" s="244"/>
      <c r="AG185" s="224" t="s">
        <v>1908</v>
      </c>
      <c r="AH185" s="244"/>
      <c r="AI185" s="269" t="s">
        <v>1505</v>
      </c>
      <c r="AJ185" s="241" t="s">
        <v>1950</v>
      </c>
      <c r="AK185" s="269"/>
      <c r="AL185" s="269"/>
      <c r="AM185" s="272" t="s">
        <v>1619</v>
      </c>
      <c r="AN185" s="269" t="s">
        <v>1506</v>
      </c>
      <c r="AO185" s="269" t="s">
        <v>285</v>
      </c>
      <c r="AP185" s="273" t="s">
        <v>1507</v>
      </c>
      <c r="AQ185" s="269">
        <v>23943270</v>
      </c>
      <c r="AR185" s="269" t="s">
        <v>270</v>
      </c>
      <c r="AS185" s="269" t="s">
        <v>286</v>
      </c>
      <c r="AT185" s="232" t="e">
        <v>#N/A</v>
      </c>
      <c r="AU185" s="218"/>
    </row>
    <row r="186" spans="1:47" ht="22.5" customHeight="1" x14ac:dyDescent="0.25">
      <c r="A186" s="221"/>
      <c r="B186" s="221">
        <v>182</v>
      </c>
      <c r="C186" s="242" t="s">
        <v>1866</v>
      </c>
      <c r="D186" s="234" t="s">
        <v>959</v>
      </c>
      <c r="E186" s="243">
        <v>12</v>
      </c>
      <c r="F186" s="242" t="s">
        <v>2021</v>
      </c>
      <c r="G186" s="242" t="s">
        <v>90</v>
      </c>
      <c r="H186" s="243">
        <v>36</v>
      </c>
      <c r="I186" s="243">
        <v>55</v>
      </c>
      <c r="J186" s="243">
        <v>42</v>
      </c>
      <c r="K186" s="243">
        <v>30</v>
      </c>
      <c r="L186" s="243">
        <v>35</v>
      </c>
      <c r="M186" s="243">
        <v>44</v>
      </c>
      <c r="N186" s="243">
        <v>242</v>
      </c>
      <c r="O186" s="229">
        <v>5</v>
      </c>
      <c r="P186" s="231"/>
      <c r="Q186" s="231"/>
      <c r="R186" s="220">
        <v>0</v>
      </c>
      <c r="S186" s="231"/>
      <c r="T186" s="231"/>
      <c r="U186" s="219">
        <v>0</v>
      </c>
      <c r="V186" s="231"/>
      <c r="W186" s="231"/>
      <c r="X186" s="265">
        <v>0</v>
      </c>
      <c r="Y186" s="228"/>
      <c r="Z186" s="244"/>
      <c r="AA186" s="233" t="s">
        <v>1906</v>
      </c>
      <c r="AB186" s="229" t="s">
        <v>1906</v>
      </c>
      <c r="AC186" s="236" t="s">
        <v>1907</v>
      </c>
      <c r="AD186" s="237" t="s">
        <v>1907</v>
      </c>
      <c r="AE186" s="238" t="s">
        <v>1907</v>
      </c>
      <c r="AF186" s="244"/>
      <c r="AG186" s="224" t="s">
        <v>1908</v>
      </c>
      <c r="AH186" s="244"/>
      <c r="AI186" s="269" t="s">
        <v>1867</v>
      </c>
      <c r="AJ186" s="241" t="s">
        <v>1866</v>
      </c>
      <c r="AK186" s="269"/>
      <c r="AL186" s="269"/>
      <c r="AM186" s="272" t="s">
        <v>2146</v>
      </c>
      <c r="AN186" s="269" t="s">
        <v>1508</v>
      </c>
      <c r="AO186" s="269" t="s">
        <v>1509</v>
      </c>
      <c r="AP186" s="273" t="s">
        <v>1510</v>
      </c>
      <c r="AQ186" s="277">
        <v>22542081</v>
      </c>
      <c r="AR186" s="269" t="s">
        <v>90</v>
      </c>
      <c r="AS186" s="269" t="s">
        <v>764</v>
      </c>
      <c r="AT186" s="232" t="e">
        <v>#N/A</v>
      </c>
      <c r="AU186" s="218"/>
    </row>
    <row r="187" spans="1:47" ht="22.5" customHeight="1" x14ac:dyDescent="0.25">
      <c r="A187" s="221"/>
      <c r="B187" s="221">
        <v>183</v>
      </c>
      <c r="C187" s="242" t="s">
        <v>901</v>
      </c>
      <c r="D187" s="234" t="s">
        <v>2022</v>
      </c>
      <c r="E187" s="243">
        <v>6</v>
      </c>
      <c r="F187" s="242" t="s">
        <v>2016</v>
      </c>
      <c r="G187" s="242" t="s">
        <v>90</v>
      </c>
      <c r="H187" s="243">
        <v>0</v>
      </c>
      <c r="I187" s="243">
        <v>0</v>
      </c>
      <c r="J187" s="243">
        <v>0</v>
      </c>
      <c r="K187" s="243">
        <v>33</v>
      </c>
      <c r="L187" s="243">
        <v>34</v>
      </c>
      <c r="M187" s="243">
        <v>46</v>
      </c>
      <c r="N187" s="243">
        <v>113</v>
      </c>
      <c r="O187" s="229">
        <v>5</v>
      </c>
      <c r="P187" s="231"/>
      <c r="Q187" s="231"/>
      <c r="R187" s="220">
        <v>0</v>
      </c>
      <c r="S187" s="231"/>
      <c r="T187" s="231"/>
      <c r="U187" s="219">
        <v>0</v>
      </c>
      <c r="V187" s="231"/>
      <c r="W187" s="231"/>
      <c r="X187" s="265">
        <v>0</v>
      </c>
      <c r="Y187" s="228"/>
      <c r="Z187" s="244"/>
      <c r="AA187" s="233" t="s">
        <v>1906</v>
      </c>
      <c r="AB187" s="229" t="s">
        <v>1906</v>
      </c>
      <c r="AC187" s="236" t="s">
        <v>1907</v>
      </c>
      <c r="AD187" s="237" t="s">
        <v>1907</v>
      </c>
      <c r="AE187" s="238" t="s">
        <v>1907</v>
      </c>
      <c r="AF187" s="244"/>
      <c r="AG187" s="224" t="s">
        <v>1908</v>
      </c>
      <c r="AH187" s="244"/>
      <c r="AI187" s="269" t="s">
        <v>289</v>
      </c>
      <c r="AJ187" s="241" t="s">
        <v>901</v>
      </c>
      <c r="AK187" s="269"/>
      <c r="AL187" s="269" t="s">
        <v>2020</v>
      </c>
      <c r="AM187" s="272" t="s">
        <v>902</v>
      </c>
      <c r="AN187" s="269" t="s">
        <v>1511</v>
      </c>
      <c r="AO187" s="269" t="s">
        <v>1512</v>
      </c>
      <c r="AP187" s="273" t="s">
        <v>1513</v>
      </c>
      <c r="AQ187" s="269">
        <v>22875278</v>
      </c>
      <c r="AR187" s="269" t="s">
        <v>90</v>
      </c>
      <c r="AS187" s="269" t="s">
        <v>291</v>
      </c>
      <c r="AT187" s="232" t="e">
        <v>#N/A</v>
      </c>
      <c r="AU187" s="218"/>
    </row>
    <row r="188" spans="1:47" ht="22.5" customHeight="1" x14ac:dyDescent="0.25">
      <c r="A188" s="221"/>
      <c r="B188" s="221">
        <v>184</v>
      </c>
      <c r="C188" s="242" t="s">
        <v>765</v>
      </c>
      <c r="D188" s="251" t="s">
        <v>959</v>
      </c>
      <c r="E188" s="253">
        <v>12</v>
      </c>
      <c r="F188" s="252" t="s">
        <v>2021</v>
      </c>
      <c r="G188" s="242" t="s">
        <v>90</v>
      </c>
      <c r="H188" s="243">
        <v>35</v>
      </c>
      <c r="I188" s="243">
        <v>32</v>
      </c>
      <c r="J188" s="243">
        <v>35</v>
      </c>
      <c r="K188" s="243">
        <v>38</v>
      </c>
      <c r="L188" s="243">
        <v>28</v>
      </c>
      <c r="M188" s="243">
        <v>35</v>
      </c>
      <c r="N188" s="243">
        <v>203</v>
      </c>
      <c r="O188" s="229">
        <v>5</v>
      </c>
      <c r="P188" s="231"/>
      <c r="Q188" s="231"/>
      <c r="R188" s="220">
        <v>0</v>
      </c>
      <c r="S188" s="231"/>
      <c r="T188" s="231"/>
      <c r="U188" s="219">
        <v>0</v>
      </c>
      <c r="V188" s="231"/>
      <c r="W188" s="231"/>
      <c r="X188" s="265">
        <v>0</v>
      </c>
      <c r="Y188" s="228"/>
      <c r="Z188" s="244"/>
      <c r="AA188" s="233" t="s">
        <v>1906</v>
      </c>
      <c r="AB188" s="229" t="s">
        <v>1906</v>
      </c>
      <c r="AC188" s="236" t="s">
        <v>1907</v>
      </c>
      <c r="AD188" s="237" t="s">
        <v>1907</v>
      </c>
      <c r="AE188" s="238" t="s">
        <v>1907</v>
      </c>
      <c r="AF188" s="244"/>
      <c r="AG188" s="224" t="s">
        <v>1908</v>
      </c>
      <c r="AH188" s="244"/>
      <c r="AI188" s="269" t="s">
        <v>766</v>
      </c>
      <c r="AJ188" s="241" t="s">
        <v>765</v>
      </c>
      <c r="AK188" s="269"/>
      <c r="AL188" s="269"/>
      <c r="AM188" s="272" t="s">
        <v>1514</v>
      </c>
      <c r="AN188" s="269" t="s">
        <v>1515</v>
      </c>
      <c r="AO188" s="269" t="s">
        <v>1516</v>
      </c>
      <c r="AP188" s="273" t="s">
        <v>1517</v>
      </c>
      <c r="AQ188" s="269">
        <v>22526779</v>
      </c>
      <c r="AR188" s="269" t="s">
        <v>90</v>
      </c>
      <c r="AS188" s="269" t="s">
        <v>767</v>
      </c>
      <c r="AT188" s="254" t="e">
        <v>#N/A</v>
      </c>
      <c r="AU188" s="255"/>
    </row>
    <row r="189" spans="1:47" ht="22.5" customHeight="1" x14ac:dyDescent="0.25">
      <c r="A189" s="221"/>
      <c r="B189" s="221">
        <v>185</v>
      </c>
      <c r="C189" s="242" t="s">
        <v>119</v>
      </c>
      <c r="D189" s="251" t="s">
        <v>959</v>
      </c>
      <c r="E189" s="253">
        <v>2</v>
      </c>
      <c r="F189" s="252" t="s">
        <v>2018</v>
      </c>
      <c r="G189" s="242" t="s">
        <v>75</v>
      </c>
      <c r="H189" s="243">
        <v>4</v>
      </c>
      <c r="I189" s="243">
        <v>7</v>
      </c>
      <c r="J189" s="243">
        <v>5</v>
      </c>
      <c r="K189" s="243">
        <v>5</v>
      </c>
      <c r="L189" s="243">
        <v>5</v>
      </c>
      <c r="M189" s="243">
        <v>8</v>
      </c>
      <c r="N189" s="243">
        <v>34</v>
      </c>
      <c r="O189" s="229">
        <v>3</v>
      </c>
      <c r="P189" s="231"/>
      <c r="Q189" s="231"/>
      <c r="R189" s="220">
        <v>0</v>
      </c>
      <c r="S189" s="231"/>
      <c r="T189" s="231"/>
      <c r="U189" s="219">
        <v>0</v>
      </c>
      <c r="V189" s="231"/>
      <c r="W189" s="231"/>
      <c r="X189" s="265">
        <v>0</v>
      </c>
      <c r="Y189" s="228"/>
      <c r="Z189" s="244"/>
      <c r="AA189" s="233" t="s">
        <v>1906</v>
      </c>
      <c r="AB189" s="229" t="s">
        <v>1906</v>
      </c>
      <c r="AC189" s="236" t="s">
        <v>1907</v>
      </c>
      <c r="AD189" s="237" t="s">
        <v>1907</v>
      </c>
      <c r="AE189" s="238" t="s">
        <v>1907</v>
      </c>
      <c r="AF189" s="244"/>
      <c r="AG189" s="224" t="s">
        <v>1908</v>
      </c>
      <c r="AH189" s="244"/>
      <c r="AI189" s="269" t="s">
        <v>120</v>
      </c>
      <c r="AJ189" s="241" t="s">
        <v>119</v>
      </c>
      <c r="AK189" s="269"/>
      <c r="AL189" s="269"/>
      <c r="AM189" s="272" t="s">
        <v>1868</v>
      </c>
      <c r="AN189" s="269" t="s">
        <v>121</v>
      </c>
      <c r="AO189" s="269" t="s">
        <v>1518</v>
      </c>
      <c r="AP189" s="273" t="s">
        <v>1519</v>
      </c>
      <c r="AQ189" s="269">
        <v>24811212</v>
      </c>
      <c r="AR189" s="269" t="s">
        <v>75</v>
      </c>
      <c r="AS189" s="269" t="s">
        <v>122</v>
      </c>
      <c r="AT189" s="254" t="e">
        <v>#N/A</v>
      </c>
      <c r="AU189" s="255"/>
    </row>
    <row r="190" spans="1:47" ht="22.5" customHeight="1" x14ac:dyDescent="0.25">
      <c r="A190" s="221"/>
      <c r="B190" s="221">
        <v>186</v>
      </c>
      <c r="C190" s="242" t="s">
        <v>252</v>
      </c>
      <c r="D190" s="251" t="s">
        <v>959</v>
      </c>
      <c r="E190" s="253">
        <v>3</v>
      </c>
      <c r="F190" s="252" t="s">
        <v>2021</v>
      </c>
      <c r="G190" s="242" t="s">
        <v>90</v>
      </c>
      <c r="H190" s="243">
        <v>7</v>
      </c>
      <c r="I190" s="243">
        <v>8</v>
      </c>
      <c r="J190" s="243">
        <v>9</v>
      </c>
      <c r="K190" s="243">
        <v>7</v>
      </c>
      <c r="L190" s="243">
        <v>6</v>
      </c>
      <c r="M190" s="243">
        <v>6</v>
      </c>
      <c r="N190" s="243">
        <v>43</v>
      </c>
      <c r="O190" s="229">
        <v>3</v>
      </c>
      <c r="P190" s="231"/>
      <c r="Q190" s="231"/>
      <c r="R190" s="220">
        <v>0</v>
      </c>
      <c r="S190" s="231"/>
      <c r="T190" s="231"/>
      <c r="U190" s="219">
        <v>0</v>
      </c>
      <c r="V190" s="231"/>
      <c r="W190" s="231"/>
      <c r="X190" s="265">
        <v>0</v>
      </c>
      <c r="Y190" s="228"/>
      <c r="Z190" s="244"/>
      <c r="AA190" s="233" t="s">
        <v>1906</v>
      </c>
      <c r="AB190" s="229" t="s">
        <v>1906</v>
      </c>
      <c r="AC190" s="236" t="s">
        <v>1907</v>
      </c>
      <c r="AD190" s="237" t="s">
        <v>1907</v>
      </c>
      <c r="AE190" s="238" t="s">
        <v>1907</v>
      </c>
      <c r="AF190" s="244"/>
      <c r="AG190" s="224" t="s">
        <v>1908</v>
      </c>
      <c r="AH190" s="244"/>
      <c r="AI190" s="269" t="s">
        <v>253</v>
      </c>
      <c r="AJ190" s="271" t="s">
        <v>252</v>
      </c>
      <c r="AK190" s="269"/>
      <c r="AL190" s="269" t="s">
        <v>2020</v>
      </c>
      <c r="AM190" s="272" t="s">
        <v>254</v>
      </c>
      <c r="AN190" s="269" t="s">
        <v>1520</v>
      </c>
      <c r="AO190" s="269" t="s">
        <v>1521</v>
      </c>
      <c r="AP190" s="273" t="s">
        <v>1522</v>
      </c>
      <c r="AQ190" s="269">
        <v>22874411</v>
      </c>
      <c r="AR190" s="269" t="s">
        <v>90</v>
      </c>
      <c r="AS190" s="269" t="s">
        <v>255</v>
      </c>
      <c r="AT190" s="254" t="e">
        <v>#N/A</v>
      </c>
      <c r="AU190" s="255"/>
    </row>
    <row r="191" spans="1:47" ht="22.5" customHeight="1" x14ac:dyDescent="0.25">
      <c r="A191" s="221"/>
      <c r="B191" s="221">
        <v>187</v>
      </c>
      <c r="C191" s="242" t="s">
        <v>768</v>
      </c>
      <c r="D191" s="234" t="s">
        <v>959</v>
      </c>
      <c r="E191" s="243">
        <v>14</v>
      </c>
      <c r="F191" s="242" t="s">
        <v>2016</v>
      </c>
      <c r="G191" s="242" t="s">
        <v>90</v>
      </c>
      <c r="H191" s="243">
        <v>56</v>
      </c>
      <c r="I191" s="243">
        <v>48</v>
      </c>
      <c r="J191" s="243">
        <v>48</v>
      </c>
      <c r="K191" s="243">
        <v>47</v>
      </c>
      <c r="L191" s="243">
        <v>40</v>
      </c>
      <c r="M191" s="243">
        <v>53</v>
      </c>
      <c r="N191" s="243">
        <v>292</v>
      </c>
      <c r="O191" s="229">
        <v>5</v>
      </c>
      <c r="P191" s="231"/>
      <c r="Q191" s="231"/>
      <c r="R191" s="220">
        <v>0</v>
      </c>
      <c r="S191" s="231"/>
      <c r="T191" s="231"/>
      <c r="U191" s="219">
        <v>0</v>
      </c>
      <c r="V191" s="231"/>
      <c r="W191" s="231"/>
      <c r="X191" s="265">
        <v>0</v>
      </c>
      <c r="Y191" s="228"/>
      <c r="Z191" s="244"/>
      <c r="AA191" s="233" t="s">
        <v>1906</v>
      </c>
      <c r="AB191" s="229" t="s">
        <v>1906</v>
      </c>
      <c r="AC191" s="236" t="s">
        <v>1907</v>
      </c>
      <c r="AD191" s="237" t="s">
        <v>1907</v>
      </c>
      <c r="AE191" s="238" t="s">
        <v>1907</v>
      </c>
      <c r="AF191" s="244"/>
      <c r="AG191" s="224" t="s">
        <v>1908</v>
      </c>
      <c r="AH191" s="244"/>
      <c r="AI191" s="269" t="s">
        <v>769</v>
      </c>
      <c r="AJ191" s="241" t="s">
        <v>768</v>
      </c>
      <c r="AK191" s="269"/>
      <c r="AL191" s="269"/>
      <c r="AM191" s="272" t="s">
        <v>770</v>
      </c>
      <c r="AN191" s="269" t="s">
        <v>771</v>
      </c>
      <c r="AO191" s="269" t="s">
        <v>1523</v>
      </c>
      <c r="AP191" s="273" t="s">
        <v>2147</v>
      </c>
      <c r="AQ191" s="269">
        <v>22876143</v>
      </c>
      <c r="AR191" s="269" t="s">
        <v>90</v>
      </c>
      <c r="AS191" s="269" t="s">
        <v>772</v>
      </c>
      <c r="AT191" s="232" t="e">
        <v>#N/A</v>
      </c>
      <c r="AU191" s="218"/>
    </row>
    <row r="192" spans="1:47" ht="22.5" customHeight="1" x14ac:dyDescent="0.25">
      <c r="A192" s="221"/>
      <c r="B192" s="221">
        <v>188</v>
      </c>
      <c r="C192" s="242" t="s">
        <v>773</v>
      </c>
      <c r="D192" s="251" t="s">
        <v>959</v>
      </c>
      <c r="E192" s="253">
        <v>12</v>
      </c>
      <c r="F192" s="252" t="s">
        <v>2016</v>
      </c>
      <c r="G192" s="242" t="s">
        <v>90</v>
      </c>
      <c r="H192" s="243">
        <v>40</v>
      </c>
      <c r="I192" s="243">
        <v>48</v>
      </c>
      <c r="J192" s="243">
        <v>56</v>
      </c>
      <c r="K192" s="243">
        <v>39</v>
      </c>
      <c r="L192" s="243">
        <v>41</v>
      </c>
      <c r="M192" s="243">
        <v>48</v>
      </c>
      <c r="N192" s="243">
        <v>272</v>
      </c>
      <c r="O192" s="229">
        <v>5</v>
      </c>
      <c r="P192" s="231"/>
      <c r="Q192" s="231"/>
      <c r="R192" s="220">
        <v>0</v>
      </c>
      <c r="S192" s="231"/>
      <c r="T192" s="231"/>
      <c r="U192" s="219">
        <v>0</v>
      </c>
      <c r="V192" s="231"/>
      <c r="W192" s="231"/>
      <c r="X192" s="265">
        <v>0</v>
      </c>
      <c r="Y192" s="228"/>
      <c r="Z192" s="244"/>
      <c r="AA192" s="233" t="s">
        <v>1906</v>
      </c>
      <c r="AB192" s="229" t="s">
        <v>1906</v>
      </c>
      <c r="AC192" s="236" t="s">
        <v>1907</v>
      </c>
      <c r="AD192" s="237" t="s">
        <v>1907</v>
      </c>
      <c r="AE192" s="238" t="s">
        <v>1907</v>
      </c>
      <c r="AF192" s="244"/>
      <c r="AG192" s="224" t="s">
        <v>1908</v>
      </c>
      <c r="AH192" s="244"/>
      <c r="AI192" s="269" t="s">
        <v>774</v>
      </c>
      <c r="AJ192" s="241" t="s">
        <v>773</v>
      </c>
      <c r="AK192" s="269"/>
      <c r="AL192" s="269"/>
      <c r="AM192" s="272" t="s">
        <v>903</v>
      </c>
      <c r="AN192" s="269" t="s">
        <v>1524</v>
      </c>
      <c r="AO192" s="269" t="s">
        <v>1525</v>
      </c>
      <c r="AP192" s="273" t="s">
        <v>1526</v>
      </c>
      <c r="AQ192" s="269">
        <v>22658838</v>
      </c>
      <c r="AR192" s="269" t="s">
        <v>90</v>
      </c>
      <c r="AS192" s="269" t="s">
        <v>775</v>
      </c>
      <c r="AT192" s="254" t="e">
        <v>#N/A</v>
      </c>
      <c r="AU192" s="255"/>
    </row>
    <row r="193" spans="1:47" ht="22.5" customHeight="1" x14ac:dyDescent="0.25">
      <c r="A193" s="221"/>
      <c r="B193" s="221">
        <v>189</v>
      </c>
      <c r="C193" s="242" t="s">
        <v>776</v>
      </c>
      <c r="D193" s="251" t="s">
        <v>959</v>
      </c>
      <c r="E193" s="253">
        <v>17</v>
      </c>
      <c r="F193" s="252" t="s">
        <v>2016</v>
      </c>
      <c r="G193" s="242" t="s">
        <v>90</v>
      </c>
      <c r="H193" s="243">
        <v>67</v>
      </c>
      <c r="I193" s="243">
        <v>75</v>
      </c>
      <c r="J193" s="243">
        <v>52</v>
      </c>
      <c r="K193" s="243">
        <v>73</v>
      </c>
      <c r="L193" s="243">
        <v>75</v>
      </c>
      <c r="M193" s="243">
        <v>68</v>
      </c>
      <c r="N193" s="243">
        <v>410</v>
      </c>
      <c r="O193" s="229">
        <v>7</v>
      </c>
      <c r="P193" s="231"/>
      <c r="Q193" s="231"/>
      <c r="R193" s="220">
        <v>0</v>
      </c>
      <c r="S193" s="231"/>
      <c r="T193" s="231"/>
      <c r="U193" s="219">
        <v>0</v>
      </c>
      <c r="V193" s="231"/>
      <c r="W193" s="231"/>
      <c r="X193" s="265">
        <v>0</v>
      </c>
      <c r="Y193" s="228"/>
      <c r="Z193" s="244"/>
      <c r="AA193" s="233" t="s">
        <v>1906</v>
      </c>
      <c r="AB193" s="229" t="s">
        <v>1906</v>
      </c>
      <c r="AC193" s="236" t="s">
        <v>1907</v>
      </c>
      <c r="AD193" s="237" t="s">
        <v>1907</v>
      </c>
      <c r="AE193" s="238" t="s">
        <v>1907</v>
      </c>
      <c r="AF193" s="244"/>
      <c r="AG193" s="224" t="s">
        <v>1908</v>
      </c>
      <c r="AH193" s="244"/>
      <c r="AI193" s="269" t="s">
        <v>777</v>
      </c>
      <c r="AJ193" s="241" t="s">
        <v>776</v>
      </c>
      <c r="AK193" s="269"/>
      <c r="AL193" s="269"/>
      <c r="AM193" s="272" t="s">
        <v>409</v>
      </c>
      <c r="AN193" s="269" t="s">
        <v>778</v>
      </c>
      <c r="AO193" s="272" t="s">
        <v>2148</v>
      </c>
      <c r="AP193" s="273" t="s">
        <v>1527</v>
      </c>
      <c r="AQ193" s="269">
        <v>22356103</v>
      </c>
      <c r="AR193" s="269" t="s">
        <v>90</v>
      </c>
      <c r="AS193" s="269" t="s">
        <v>779</v>
      </c>
      <c r="AT193" s="254" t="e">
        <v>#N/A</v>
      </c>
      <c r="AU193" s="255"/>
    </row>
    <row r="194" spans="1:47" ht="22.5" customHeight="1" x14ac:dyDescent="0.25">
      <c r="A194" s="221"/>
      <c r="B194" s="221">
        <v>190</v>
      </c>
      <c r="C194" s="242" t="s">
        <v>780</v>
      </c>
      <c r="D194" s="251" t="s">
        <v>959</v>
      </c>
      <c r="E194" s="253">
        <v>2</v>
      </c>
      <c r="F194" s="252" t="s">
        <v>2021</v>
      </c>
      <c r="G194" s="242" t="s">
        <v>90</v>
      </c>
      <c r="H194" s="243">
        <v>1</v>
      </c>
      <c r="I194" s="243">
        <v>0</v>
      </c>
      <c r="J194" s="243">
        <v>2</v>
      </c>
      <c r="K194" s="243">
        <v>1</v>
      </c>
      <c r="L194" s="243">
        <v>1</v>
      </c>
      <c r="M194" s="243">
        <v>1</v>
      </c>
      <c r="N194" s="243">
        <v>6</v>
      </c>
      <c r="O194" s="229">
        <v>1</v>
      </c>
      <c r="P194" s="231"/>
      <c r="Q194" s="231"/>
      <c r="R194" s="220">
        <v>0</v>
      </c>
      <c r="S194" s="231"/>
      <c r="T194" s="231"/>
      <c r="U194" s="219">
        <v>0</v>
      </c>
      <c r="V194" s="231"/>
      <c r="W194" s="231"/>
      <c r="X194" s="265">
        <v>0</v>
      </c>
      <c r="Y194" s="228"/>
      <c r="Z194" s="244"/>
      <c r="AA194" s="233" t="s">
        <v>1906</v>
      </c>
      <c r="AB194" s="229" t="s">
        <v>1906</v>
      </c>
      <c r="AC194" s="236" t="s">
        <v>1907</v>
      </c>
      <c r="AD194" s="237" t="s">
        <v>1907</v>
      </c>
      <c r="AE194" s="238" t="s">
        <v>1907</v>
      </c>
      <c r="AF194" s="244"/>
      <c r="AG194" s="224" t="s">
        <v>1908</v>
      </c>
      <c r="AH194" s="244"/>
      <c r="AI194" s="269" t="s">
        <v>781</v>
      </c>
      <c r="AJ194" s="271" t="s">
        <v>780</v>
      </c>
      <c r="AK194" s="269"/>
      <c r="AL194" s="269"/>
      <c r="AM194" s="272" t="s">
        <v>2149</v>
      </c>
      <c r="AN194" s="269" t="s">
        <v>782</v>
      </c>
      <c r="AO194" s="269" t="s">
        <v>1528</v>
      </c>
      <c r="AP194" s="273" t="s">
        <v>1529</v>
      </c>
      <c r="AQ194" s="269">
        <v>22874314</v>
      </c>
      <c r="AR194" s="269" t="s">
        <v>90</v>
      </c>
      <c r="AS194" s="269" t="s">
        <v>783</v>
      </c>
      <c r="AT194" s="254" t="e">
        <v>#N/A</v>
      </c>
      <c r="AU194" s="255"/>
    </row>
    <row r="195" spans="1:47" ht="22.5" customHeight="1" x14ac:dyDescent="0.25">
      <c r="A195" s="221"/>
      <c r="B195" s="221">
        <v>191</v>
      </c>
      <c r="C195" s="242" t="s">
        <v>784</v>
      </c>
      <c r="D195" s="234" t="s">
        <v>959</v>
      </c>
      <c r="E195" s="243">
        <v>6</v>
      </c>
      <c r="F195" s="242" t="s">
        <v>2021</v>
      </c>
      <c r="G195" s="242" t="s">
        <v>90</v>
      </c>
      <c r="H195" s="243">
        <v>22</v>
      </c>
      <c r="I195" s="243">
        <v>28</v>
      </c>
      <c r="J195" s="243">
        <v>17</v>
      </c>
      <c r="K195" s="243">
        <v>23</v>
      </c>
      <c r="L195" s="243">
        <v>23</v>
      </c>
      <c r="M195" s="243">
        <v>19</v>
      </c>
      <c r="N195" s="243">
        <v>132</v>
      </c>
      <c r="O195" s="229">
        <v>3</v>
      </c>
      <c r="P195" s="231"/>
      <c r="Q195" s="231"/>
      <c r="R195" s="220">
        <v>0</v>
      </c>
      <c r="S195" s="231"/>
      <c r="T195" s="231"/>
      <c r="U195" s="219">
        <v>0</v>
      </c>
      <c r="V195" s="231"/>
      <c r="W195" s="231"/>
      <c r="X195" s="265">
        <v>0</v>
      </c>
      <c r="Y195" s="228"/>
      <c r="Z195" s="244"/>
      <c r="AA195" s="233" t="s">
        <v>1906</v>
      </c>
      <c r="AB195" s="229" t="s">
        <v>1906</v>
      </c>
      <c r="AC195" s="236" t="s">
        <v>1907</v>
      </c>
      <c r="AD195" s="237" t="s">
        <v>1907</v>
      </c>
      <c r="AE195" s="238" t="s">
        <v>1907</v>
      </c>
      <c r="AF195" s="244"/>
      <c r="AG195" s="224" t="s">
        <v>1908</v>
      </c>
      <c r="AH195" s="244"/>
      <c r="AI195" s="269" t="s">
        <v>785</v>
      </c>
      <c r="AJ195" s="241" t="s">
        <v>784</v>
      </c>
      <c r="AK195" s="269"/>
      <c r="AL195" s="269" t="s">
        <v>2020</v>
      </c>
      <c r="AM195" s="272" t="s">
        <v>1034</v>
      </c>
      <c r="AN195" s="269" t="s">
        <v>1530</v>
      </c>
      <c r="AO195" s="269" t="s">
        <v>787</v>
      </c>
      <c r="AP195" s="273" t="s">
        <v>1531</v>
      </c>
      <c r="AQ195" s="269">
        <v>22835264</v>
      </c>
      <c r="AR195" s="269" t="s">
        <v>90</v>
      </c>
      <c r="AS195" s="269" t="s">
        <v>788</v>
      </c>
      <c r="AT195" s="232" t="e">
        <v>#N/A</v>
      </c>
      <c r="AU195" s="218"/>
    </row>
    <row r="196" spans="1:47" ht="22.5" customHeight="1" x14ac:dyDescent="0.25">
      <c r="A196" s="221"/>
      <c r="B196" s="221">
        <v>192</v>
      </c>
      <c r="C196" s="242" t="s">
        <v>928</v>
      </c>
      <c r="D196" s="251" t="s">
        <v>959</v>
      </c>
      <c r="E196" s="253">
        <v>4</v>
      </c>
      <c r="F196" s="252" t="s">
        <v>2026</v>
      </c>
      <c r="G196" s="242" t="s">
        <v>72</v>
      </c>
      <c r="H196" s="243">
        <v>13</v>
      </c>
      <c r="I196" s="243">
        <v>12</v>
      </c>
      <c r="J196" s="243">
        <v>8</v>
      </c>
      <c r="K196" s="243">
        <v>10</v>
      </c>
      <c r="L196" s="243">
        <v>9</v>
      </c>
      <c r="M196" s="243">
        <v>11</v>
      </c>
      <c r="N196" s="243">
        <v>63</v>
      </c>
      <c r="O196" s="229">
        <v>3</v>
      </c>
      <c r="P196" s="231"/>
      <c r="Q196" s="231"/>
      <c r="R196" s="220">
        <v>0</v>
      </c>
      <c r="S196" s="231"/>
      <c r="T196" s="231"/>
      <c r="U196" s="219">
        <v>0</v>
      </c>
      <c r="V196" s="231"/>
      <c r="W196" s="231"/>
      <c r="X196" s="265">
        <v>0</v>
      </c>
      <c r="Y196" s="228"/>
      <c r="Z196" s="244"/>
      <c r="AA196" s="233" t="s">
        <v>1906</v>
      </c>
      <c r="AB196" s="229" t="s">
        <v>1906</v>
      </c>
      <c r="AC196" s="236" t="s">
        <v>1907</v>
      </c>
      <c r="AD196" s="237" t="s">
        <v>1907</v>
      </c>
      <c r="AE196" s="238" t="s">
        <v>1907</v>
      </c>
      <c r="AF196" s="244"/>
      <c r="AG196" s="224" t="s">
        <v>1908</v>
      </c>
      <c r="AH196" s="244"/>
      <c r="AI196" s="269" t="s">
        <v>821</v>
      </c>
      <c r="AJ196" s="271" t="s">
        <v>928</v>
      </c>
      <c r="AK196" s="269"/>
      <c r="AL196" s="269"/>
      <c r="AM196" s="272" t="s">
        <v>1951</v>
      </c>
      <c r="AN196" s="269" t="s">
        <v>1532</v>
      </c>
      <c r="AO196" s="269" t="s">
        <v>1533</v>
      </c>
      <c r="AP196" s="273" t="s">
        <v>1534</v>
      </c>
      <c r="AQ196" s="269">
        <v>26422457</v>
      </c>
      <c r="AR196" s="269" t="s">
        <v>72</v>
      </c>
      <c r="AS196" s="269" t="s">
        <v>822</v>
      </c>
      <c r="AT196" s="254" t="e">
        <v>#N/A</v>
      </c>
      <c r="AU196" s="255"/>
    </row>
    <row r="197" spans="1:47" ht="22.5" customHeight="1" x14ac:dyDescent="0.25">
      <c r="A197" s="221"/>
      <c r="B197" s="221">
        <v>193</v>
      </c>
      <c r="C197" s="242" t="s">
        <v>1952</v>
      </c>
      <c r="D197" s="251" t="s">
        <v>959</v>
      </c>
      <c r="E197" s="253">
        <v>4</v>
      </c>
      <c r="F197" s="252" t="s">
        <v>2018</v>
      </c>
      <c r="G197" s="242" t="s">
        <v>75</v>
      </c>
      <c r="H197" s="243">
        <v>10</v>
      </c>
      <c r="I197" s="243">
        <v>6</v>
      </c>
      <c r="J197" s="243">
        <v>14</v>
      </c>
      <c r="K197" s="243">
        <v>9</v>
      </c>
      <c r="L197" s="243">
        <v>11</v>
      </c>
      <c r="M197" s="243">
        <v>11</v>
      </c>
      <c r="N197" s="243">
        <v>61</v>
      </c>
      <c r="O197" s="229">
        <v>3</v>
      </c>
      <c r="P197" s="231"/>
      <c r="Q197" s="231"/>
      <c r="R197" s="220">
        <v>0</v>
      </c>
      <c r="S197" s="231"/>
      <c r="T197" s="231"/>
      <c r="U197" s="219">
        <v>0</v>
      </c>
      <c r="V197" s="231"/>
      <c r="W197" s="231"/>
      <c r="X197" s="265">
        <v>0</v>
      </c>
      <c r="Y197" s="228"/>
      <c r="Z197" s="244"/>
      <c r="AA197" s="233" t="s">
        <v>1906</v>
      </c>
      <c r="AB197" s="229" t="s">
        <v>1906</v>
      </c>
      <c r="AC197" s="236" t="s">
        <v>1907</v>
      </c>
      <c r="AD197" s="237" t="s">
        <v>1907</v>
      </c>
      <c r="AE197" s="238" t="s">
        <v>1907</v>
      </c>
      <c r="AF197" s="244"/>
      <c r="AG197" s="224" t="s">
        <v>1908</v>
      </c>
      <c r="AH197" s="244"/>
      <c r="AI197" s="272" t="s">
        <v>1953</v>
      </c>
      <c r="AJ197" s="271" t="s">
        <v>1952</v>
      </c>
      <c r="AK197" s="269" t="s">
        <v>2150</v>
      </c>
      <c r="AL197" s="269"/>
      <c r="AM197" s="272" t="s">
        <v>873</v>
      </c>
      <c r="AN197" s="269" t="s">
        <v>573</v>
      </c>
      <c r="AO197" s="269" t="s">
        <v>1536</v>
      </c>
      <c r="AP197" s="273" t="s">
        <v>1537</v>
      </c>
      <c r="AQ197" s="269">
        <v>24817062</v>
      </c>
      <c r="AR197" s="269" t="s">
        <v>75</v>
      </c>
      <c r="AS197" s="269" t="s">
        <v>574</v>
      </c>
      <c r="AT197" s="254" t="e">
        <v>#N/A</v>
      </c>
      <c r="AU197" s="255"/>
    </row>
    <row r="198" spans="1:47" ht="22.5" customHeight="1" x14ac:dyDescent="0.25">
      <c r="A198" s="221"/>
      <c r="B198" s="221">
        <v>194</v>
      </c>
      <c r="C198" s="242" t="s">
        <v>347</v>
      </c>
      <c r="D198" s="234" t="s">
        <v>959</v>
      </c>
      <c r="E198" s="243">
        <v>11</v>
      </c>
      <c r="F198" s="242" t="s">
        <v>2018</v>
      </c>
      <c r="G198" s="242" t="s">
        <v>75</v>
      </c>
      <c r="H198" s="243">
        <v>21</v>
      </c>
      <c r="I198" s="243">
        <v>33</v>
      </c>
      <c r="J198" s="243">
        <v>42</v>
      </c>
      <c r="K198" s="243">
        <v>35</v>
      </c>
      <c r="L198" s="243">
        <v>32</v>
      </c>
      <c r="M198" s="243">
        <v>30</v>
      </c>
      <c r="N198" s="243">
        <v>193</v>
      </c>
      <c r="O198" s="229">
        <v>5</v>
      </c>
      <c r="P198" s="231"/>
      <c r="Q198" s="231"/>
      <c r="R198" s="220">
        <v>0</v>
      </c>
      <c r="S198" s="231"/>
      <c r="T198" s="231"/>
      <c r="U198" s="219">
        <v>0</v>
      </c>
      <c r="V198" s="231"/>
      <c r="W198" s="231"/>
      <c r="X198" s="265">
        <v>0</v>
      </c>
      <c r="Y198" s="228"/>
      <c r="Z198" s="244"/>
      <c r="AA198" s="233" t="s">
        <v>1906</v>
      </c>
      <c r="AB198" s="229" t="s">
        <v>1906</v>
      </c>
      <c r="AC198" s="236" t="s">
        <v>1907</v>
      </c>
      <c r="AD198" s="237" t="s">
        <v>1907</v>
      </c>
      <c r="AE198" s="238" t="s">
        <v>1907</v>
      </c>
      <c r="AF198" s="244"/>
      <c r="AG198" s="224" t="s">
        <v>1908</v>
      </c>
      <c r="AH198" s="244"/>
      <c r="AI198" s="269" t="s">
        <v>348</v>
      </c>
      <c r="AJ198" s="241" t="s">
        <v>347</v>
      </c>
      <c r="AK198" s="269"/>
      <c r="AL198" s="269" t="s">
        <v>2020</v>
      </c>
      <c r="AM198" s="272" t="s">
        <v>878</v>
      </c>
      <c r="AN198" s="269" t="s">
        <v>1539</v>
      </c>
      <c r="AO198" s="269" t="s">
        <v>1540</v>
      </c>
      <c r="AP198" s="273" t="s">
        <v>1541</v>
      </c>
      <c r="AQ198" s="269">
        <v>24816319</v>
      </c>
      <c r="AR198" s="269" t="s">
        <v>75</v>
      </c>
      <c r="AS198" s="269" t="s">
        <v>349</v>
      </c>
      <c r="AT198" s="232" t="e">
        <v>#N/A</v>
      </c>
      <c r="AU198" s="218"/>
    </row>
    <row r="199" spans="1:47" ht="22.5" customHeight="1" x14ac:dyDescent="0.25">
      <c r="A199" s="221"/>
      <c r="B199" s="221">
        <v>195</v>
      </c>
      <c r="C199" s="242" t="s">
        <v>789</v>
      </c>
      <c r="D199" s="234" t="s">
        <v>959</v>
      </c>
      <c r="E199" s="243">
        <v>5</v>
      </c>
      <c r="F199" s="242" t="s">
        <v>2021</v>
      </c>
      <c r="G199" s="242" t="s">
        <v>90</v>
      </c>
      <c r="H199" s="243">
        <v>13</v>
      </c>
      <c r="I199" s="243">
        <v>9</v>
      </c>
      <c r="J199" s="243">
        <v>9</v>
      </c>
      <c r="K199" s="243">
        <v>11</v>
      </c>
      <c r="L199" s="243">
        <v>14</v>
      </c>
      <c r="M199" s="243">
        <v>7</v>
      </c>
      <c r="N199" s="243">
        <v>63</v>
      </c>
      <c r="O199" s="229">
        <v>3</v>
      </c>
      <c r="P199" s="231"/>
      <c r="Q199" s="231"/>
      <c r="R199" s="220">
        <v>0</v>
      </c>
      <c r="S199" s="231"/>
      <c r="T199" s="231"/>
      <c r="U199" s="219">
        <v>0</v>
      </c>
      <c r="V199" s="231"/>
      <c r="W199" s="231"/>
      <c r="X199" s="265">
        <v>0</v>
      </c>
      <c r="Y199" s="228"/>
      <c r="Z199" s="244"/>
      <c r="AA199" s="233" t="s">
        <v>1906</v>
      </c>
      <c r="AB199" s="229" t="s">
        <v>1906</v>
      </c>
      <c r="AC199" s="236" t="s">
        <v>1907</v>
      </c>
      <c r="AD199" s="237" t="s">
        <v>1907</v>
      </c>
      <c r="AE199" s="238" t="s">
        <v>1907</v>
      </c>
      <c r="AF199" s="244"/>
      <c r="AG199" s="224" t="s">
        <v>1908</v>
      </c>
      <c r="AH199" s="244"/>
      <c r="AI199" s="269" t="s">
        <v>790</v>
      </c>
      <c r="AJ199" s="241" t="s">
        <v>789</v>
      </c>
      <c r="AK199" s="269"/>
      <c r="AL199" s="269" t="s">
        <v>2020</v>
      </c>
      <c r="AM199" s="272" t="s">
        <v>907</v>
      </c>
      <c r="AN199" s="269" t="s">
        <v>792</v>
      </c>
      <c r="AO199" s="269" t="s">
        <v>1542</v>
      </c>
      <c r="AP199" s="273" t="s">
        <v>1543</v>
      </c>
      <c r="AQ199" s="269">
        <v>22824562</v>
      </c>
      <c r="AR199" s="269" t="s">
        <v>90</v>
      </c>
      <c r="AS199" s="269" t="s">
        <v>793</v>
      </c>
      <c r="AT199" s="232" t="e">
        <v>#N/A</v>
      </c>
      <c r="AU199" s="218"/>
    </row>
    <row r="200" spans="1:47" ht="22.5" customHeight="1" x14ac:dyDescent="0.25">
      <c r="A200" s="221"/>
      <c r="B200" s="221">
        <v>196</v>
      </c>
      <c r="C200" s="242" t="s">
        <v>2151</v>
      </c>
      <c r="D200" s="234" t="s">
        <v>959</v>
      </c>
      <c r="E200" s="243">
        <v>8</v>
      </c>
      <c r="F200" s="242" t="s">
        <v>2026</v>
      </c>
      <c r="G200" s="242" t="s">
        <v>72</v>
      </c>
      <c r="H200" s="243">
        <v>28</v>
      </c>
      <c r="I200" s="243">
        <v>29</v>
      </c>
      <c r="J200" s="243">
        <v>21</v>
      </c>
      <c r="K200" s="243">
        <v>34</v>
      </c>
      <c r="L200" s="243">
        <v>25</v>
      </c>
      <c r="M200" s="243">
        <v>21</v>
      </c>
      <c r="N200" s="243">
        <v>158</v>
      </c>
      <c r="O200" s="229">
        <v>3</v>
      </c>
      <c r="P200" s="231"/>
      <c r="Q200" s="231"/>
      <c r="R200" s="220">
        <v>0</v>
      </c>
      <c r="S200" s="231"/>
      <c r="T200" s="231"/>
      <c r="U200" s="219">
        <v>0</v>
      </c>
      <c r="V200" s="231"/>
      <c r="W200" s="231"/>
      <c r="X200" s="265">
        <v>0</v>
      </c>
      <c r="Y200" s="228"/>
      <c r="Z200" s="244"/>
      <c r="AA200" s="233" t="s">
        <v>1906</v>
      </c>
      <c r="AB200" s="229" t="s">
        <v>1906</v>
      </c>
      <c r="AC200" s="236" t="s">
        <v>1907</v>
      </c>
      <c r="AD200" s="237" t="s">
        <v>1907</v>
      </c>
      <c r="AE200" s="238" t="s">
        <v>1907</v>
      </c>
      <c r="AF200" s="244"/>
      <c r="AG200" s="224" t="s">
        <v>1908</v>
      </c>
      <c r="AH200" s="244"/>
      <c r="AI200" s="269" t="s">
        <v>1544</v>
      </c>
      <c r="AJ200" s="241" t="s">
        <v>2151</v>
      </c>
      <c r="AK200" s="269" t="s">
        <v>2152</v>
      </c>
      <c r="AL200" s="269"/>
      <c r="AM200" s="272" t="s">
        <v>1954</v>
      </c>
      <c r="AN200" s="269" t="s">
        <v>1545</v>
      </c>
      <c r="AO200" s="269" t="s">
        <v>1546</v>
      </c>
      <c r="AP200" s="273" t="s">
        <v>1547</v>
      </c>
      <c r="AQ200" s="269">
        <v>26910783</v>
      </c>
      <c r="AR200" s="269" t="s">
        <v>72</v>
      </c>
      <c r="AS200" s="269" t="s">
        <v>137</v>
      </c>
      <c r="AT200" s="232" t="e">
        <v>#N/A</v>
      </c>
      <c r="AU200" s="218"/>
    </row>
    <row r="201" spans="1:47" ht="22.5" customHeight="1" x14ac:dyDescent="0.25">
      <c r="A201" s="221"/>
      <c r="B201" s="221">
        <v>197</v>
      </c>
      <c r="C201" s="242" t="s">
        <v>2153</v>
      </c>
      <c r="D201" s="234" t="s">
        <v>959</v>
      </c>
      <c r="E201" s="243">
        <v>3</v>
      </c>
      <c r="F201" s="242" t="s">
        <v>2021</v>
      </c>
      <c r="G201" s="242" t="s">
        <v>90</v>
      </c>
      <c r="H201" s="243">
        <v>14</v>
      </c>
      <c r="I201" s="243">
        <v>9</v>
      </c>
      <c r="J201" s="243">
        <v>12</v>
      </c>
      <c r="K201" s="243">
        <v>9</v>
      </c>
      <c r="L201" s="243">
        <v>6</v>
      </c>
      <c r="M201" s="243">
        <v>8</v>
      </c>
      <c r="N201" s="243">
        <v>58</v>
      </c>
      <c r="O201" s="229">
        <v>3</v>
      </c>
      <c r="P201" s="231"/>
      <c r="Q201" s="231"/>
      <c r="R201" s="220">
        <v>0</v>
      </c>
      <c r="S201" s="231"/>
      <c r="T201" s="231"/>
      <c r="U201" s="219">
        <v>0</v>
      </c>
      <c r="V201" s="231"/>
      <c r="W201" s="231"/>
      <c r="X201" s="265">
        <v>0</v>
      </c>
      <c r="Y201" s="228"/>
      <c r="Z201" s="244"/>
      <c r="AA201" s="233" t="s">
        <v>1906</v>
      </c>
      <c r="AB201" s="229" t="s">
        <v>1906</v>
      </c>
      <c r="AC201" s="236" t="s">
        <v>1907</v>
      </c>
      <c r="AD201" s="237" t="s">
        <v>1907</v>
      </c>
      <c r="AE201" s="238" t="s">
        <v>1907</v>
      </c>
      <c r="AF201" s="244"/>
      <c r="AG201" s="224" t="s">
        <v>1908</v>
      </c>
      <c r="AH201" s="244"/>
      <c r="AI201" s="269" t="s">
        <v>1548</v>
      </c>
      <c r="AJ201" s="241" t="s">
        <v>2153</v>
      </c>
      <c r="AK201" s="269" t="s">
        <v>2154</v>
      </c>
      <c r="AL201" s="269"/>
      <c r="AM201" s="272" t="s">
        <v>2155</v>
      </c>
      <c r="AN201" s="269" t="s">
        <v>146</v>
      </c>
      <c r="AO201" s="269" t="s">
        <v>1549</v>
      </c>
      <c r="AP201" s="273" t="s">
        <v>1550</v>
      </c>
      <c r="AQ201" s="269">
        <v>22874317</v>
      </c>
      <c r="AR201" s="269" t="s">
        <v>90</v>
      </c>
      <c r="AS201" s="269" t="s">
        <v>147</v>
      </c>
      <c r="AT201" s="232" t="e">
        <v>#N/A</v>
      </c>
      <c r="AU201" s="218"/>
    </row>
    <row r="202" spans="1:47" ht="22.5" customHeight="1" x14ac:dyDescent="0.25">
      <c r="A202" s="221"/>
      <c r="B202" s="221">
        <v>198</v>
      </c>
      <c r="C202" s="242" t="s">
        <v>184</v>
      </c>
      <c r="D202" s="257" t="s">
        <v>959</v>
      </c>
      <c r="E202" s="258">
        <v>6</v>
      </c>
      <c r="F202" s="256" t="s">
        <v>2018</v>
      </c>
      <c r="G202" s="242" t="s">
        <v>75</v>
      </c>
      <c r="H202" s="243">
        <v>19</v>
      </c>
      <c r="I202" s="243">
        <v>10</v>
      </c>
      <c r="J202" s="243">
        <v>18</v>
      </c>
      <c r="K202" s="243">
        <v>11</v>
      </c>
      <c r="L202" s="243">
        <v>19</v>
      </c>
      <c r="M202" s="243">
        <v>17</v>
      </c>
      <c r="N202" s="243">
        <v>94</v>
      </c>
      <c r="O202" s="229">
        <v>3</v>
      </c>
      <c r="P202" s="231"/>
      <c r="Q202" s="231"/>
      <c r="R202" s="220">
        <v>0</v>
      </c>
      <c r="S202" s="231"/>
      <c r="T202" s="231"/>
      <c r="U202" s="219">
        <v>0</v>
      </c>
      <c r="V202" s="231"/>
      <c r="W202" s="231"/>
      <c r="X202" s="265">
        <v>0</v>
      </c>
      <c r="Y202" s="228"/>
      <c r="Z202" s="244"/>
      <c r="AA202" s="233" t="s">
        <v>1906</v>
      </c>
      <c r="AB202" s="229" t="s">
        <v>1906</v>
      </c>
      <c r="AC202" s="236" t="s">
        <v>1907</v>
      </c>
      <c r="AD202" s="237" t="s">
        <v>1907</v>
      </c>
      <c r="AE202" s="238" t="s">
        <v>1907</v>
      </c>
      <c r="AF202" s="244"/>
      <c r="AG202" s="224" t="s">
        <v>1908</v>
      </c>
      <c r="AH202" s="244"/>
      <c r="AI202" s="269" t="s">
        <v>185</v>
      </c>
      <c r="AJ202" s="241" t="s">
        <v>184</v>
      </c>
      <c r="AK202" s="269"/>
      <c r="AL202" s="269"/>
      <c r="AM202" s="272" t="s">
        <v>1063</v>
      </c>
      <c r="AN202" s="269" t="s">
        <v>1551</v>
      </c>
      <c r="AO202" s="269" t="s">
        <v>1552</v>
      </c>
      <c r="AP202" s="273" t="s">
        <v>1553</v>
      </c>
      <c r="AQ202" s="269">
        <v>22870448</v>
      </c>
      <c r="AR202" s="269" t="s">
        <v>75</v>
      </c>
      <c r="AS202" s="269" t="s">
        <v>186</v>
      </c>
      <c r="AT202" s="259" t="e">
        <v>#N/A</v>
      </c>
      <c r="AU202" s="235"/>
    </row>
    <row r="203" spans="1:47" ht="22.5" customHeight="1" x14ac:dyDescent="0.25">
      <c r="A203" s="221"/>
      <c r="B203" s="221">
        <v>199</v>
      </c>
      <c r="C203" s="242" t="s">
        <v>2156</v>
      </c>
      <c r="D203" s="257" t="s">
        <v>959</v>
      </c>
      <c r="E203" s="258">
        <v>8</v>
      </c>
      <c r="F203" s="256" t="s">
        <v>2033</v>
      </c>
      <c r="G203" s="242" t="s">
        <v>62</v>
      </c>
      <c r="H203" s="243">
        <v>17</v>
      </c>
      <c r="I203" s="243">
        <v>25</v>
      </c>
      <c r="J203" s="243">
        <v>13</v>
      </c>
      <c r="K203" s="243">
        <v>25</v>
      </c>
      <c r="L203" s="243">
        <v>18</v>
      </c>
      <c r="M203" s="243">
        <v>33</v>
      </c>
      <c r="N203" s="243">
        <v>131</v>
      </c>
      <c r="O203" s="229">
        <v>3</v>
      </c>
      <c r="P203" s="231"/>
      <c r="Q203" s="231"/>
      <c r="R203" s="220">
        <v>0</v>
      </c>
      <c r="S203" s="231"/>
      <c r="T203" s="231"/>
      <c r="U203" s="219">
        <v>0</v>
      </c>
      <c r="V203" s="231"/>
      <c r="W203" s="231"/>
      <c r="X203" s="265">
        <v>0</v>
      </c>
      <c r="Y203" s="228"/>
      <c r="Z203" s="244"/>
      <c r="AA203" s="233" t="s">
        <v>1906</v>
      </c>
      <c r="AB203" s="229" t="s">
        <v>1906</v>
      </c>
      <c r="AC203" s="236" t="s">
        <v>1907</v>
      </c>
      <c r="AD203" s="237" t="s">
        <v>1907</v>
      </c>
      <c r="AE203" s="238" t="s">
        <v>1907</v>
      </c>
      <c r="AF203" s="244"/>
      <c r="AG203" s="224" t="s">
        <v>1908</v>
      </c>
      <c r="AH203" s="244"/>
      <c r="AI203" s="269" t="s">
        <v>1554</v>
      </c>
      <c r="AJ203" s="241" t="s">
        <v>2156</v>
      </c>
      <c r="AK203" s="269" t="s">
        <v>2157</v>
      </c>
      <c r="AL203" s="269"/>
      <c r="AM203" s="272" t="s">
        <v>1955</v>
      </c>
      <c r="AN203" s="269" t="s">
        <v>1555</v>
      </c>
      <c r="AO203" s="269" t="s">
        <v>1556</v>
      </c>
      <c r="AP203" s="273" t="s">
        <v>1557</v>
      </c>
      <c r="AQ203" s="269">
        <v>25315184</v>
      </c>
      <c r="AR203" s="269" t="s">
        <v>62</v>
      </c>
      <c r="AS203" s="269" t="s">
        <v>632</v>
      </c>
      <c r="AT203" s="259" t="e">
        <v>#N/A</v>
      </c>
      <c r="AU203" s="235"/>
    </row>
    <row r="204" spans="1:47" ht="22.5" customHeight="1" x14ac:dyDescent="0.25">
      <c r="A204" s="221"/>
      <c r="B204" s="221">
        <v>200</v>
      </c>
      <c r="C204" s="242" t="s">
        <v>196</v>
      </c>
      <c r="D204" s="234" t="s">
        <v>959</v>
      </c>
      <c r="E204" s="243">
        <v>8</v>
      </c>
      <c r="F204" s="242" t="s">
        <v>2018</v>
      </c>
      <c r="G204" s="242" t="s">
        <v>75</v>
      </c>
      <c r="H204" s="243">
        <v>29</v>
      </c>
      <c r="I204" s="243">
        <v>24</v>
      </c>
      <c r="J204" s="243">
        <v>25</v>
      </c>
      <c r="K204" s="243">
        <v>20</v>
      </c>
      <c r="L204" s="243">
        <v>22</v>
      </c>
      <c r="M204" s="243">
        <v>28</v>
      </c>
      <c r="N204" s="243">
        <v>148</v>
      </c>
      <c r="O204" s="229">
        <v>3</v>
      </c>
      <c r="P204" s="231"/>
      <c r="Q204" s="231"/>
      <c r="R204" s="220">
        <v>0</v>
      </c>
      <c r="S204" s="231"/>
      <c r="T204" s="231"/>
      <c r="U204" s="219">
        <v>0</v>
      </c>
      <c r="V204" s="231"/>
      <c r="W204" s="231"/>
      <c r="X204" s="265">
        <v>0</v>
      </c>
      <c r="Y204" s="228"/>
      <c r="Z204" s="244"/>
      <c r="AA204" s="233" t="s">
        <v>1906</v>
      </c>
      <c r="AB204" s="229" t="s">
        <v>1906</v>
      </c>
      <c r="AC204" s="236" t="s">
        <v>1907</v>
      </c>
      <c r="AD204" s="237" t="s">
        <v>1907</v>
      </c>
      <c r="AE204" s="238" t="s">
        <v>1907</v>
      </c>
      <c r="AF204" s="244"/>
      <c r="AG204" s="224" t="s">
        <v>1908</v>
      </c>
      <c r="AH204" s="244"/>
      <c r="AI204" s="269" t="s">
        <v>1558</v>
      </c>
      <c r="AJ204" s="241" t="s">
        <v>196</v>
      </c>
      <c r="AK204" s="269" t="s">
        <v>2158</v>
      </c>
      <c r="AL204" s="269"/>
      <c r="AM204" s="272" t="s">
        <v>874</v>
      </c>
      <c r="AN204" s="269" t="s">
        <v>1559</v>
      </c>
      <c r="AO204" s="269" t="s">
        <v>1560</v>
      </c>
      <c r="AP204" s="273" t="s">
        <v>1561</v>
      </c>
      <c r="AQ204" s="269">
        <v>24815624</v>
      </c>
      <c r="AR204" s="269" t="s">
        <v>75</v>
      </c>
      <c r="AS204" s="269" t="s">
        <v>197</v>
      </c>
      <c r="AT204" s="232" t="e">
        <v>#N/A</v>
      </c>
      <c r="AU204" s="218"/>
    </row>
    <row r="205" spans="1:47" ht="22.5" customHeight="1" x14ac:dyDescent="0.25">
      <c r="A205" s="221"/>
      <c r="B205" s="221">
        <v>201</v>
      </c>
      <c r="C205" s="242" t="s">
        <v>575</v>
      </c>
      <c r="D205" s="251" t="s">
        <v>959</v>
      </c>
      <c r="E205" s="253">
        <v>6</v>
      </c>
      <c r="F205" s="252" t="s">
        <v>2018</v>
      </c>
      <c r="G205" s="242" t="s">
        <v>75</v>
      </c>
      <c r="H205" s="243">
        <v>14</v>
      </c>
      <c r="I205" s="243">
        <v>16</v>
      </c>
      <c r="J205" s="243">
        <v>24</v>
      </c>
      <c r="K205" s="243">
        <v>18</v>
      </c>
      <c r="L205" s="243">
        <v>18</v>
      </c>
      <c r="M205" s="243">
        <v>20</v>
      </c>
      <c r="N205" s="243">
        <v>110</v>
      </c>
      <c r="O205" s="229">
        <v>3</v>
      </c>
      <c r="P205" s="231"/>
      <c r="Q205" s="231"/>
      <c r="R205" s="220">
        <v>0</v>
      </c>
      <c r="S205" s="231"/>
      <c r="T205" s="231"/>
      <c r="U205" s="219">
        <v>0</v>
      </c>
      <c r="V205" s="231"/>
      <c r="W205" s="231"/>
      <c r="X205" s="265">
        <v>0</v>
      </c>
      <c r="Y205" s="228"/>
      <c r="Z205" s="244"/>
      <c r="AA205" s="233" t="s">
        <v>1906</v>
      </c>
      <c r="AB205" s="229" t="s">
        <v>1906</v>
      </c>
      <c r="AC205" s="236" t="s">
        <v>1907</v>
      </c>
      <c r="AD205" s="237" t="s">
        <v>1907</v>
      </c>
      <c r="AE205" s="238" t="s">
        <v>1907</v>
      </c>
      <c r="AF205" s="244"/>
      <c r="AG205" s="224" t="s">
        <v>1908</v>
      </c>
      <c r="AH205" s="244"/>
      <c r="AI205" s="269" t="s">
        <v>1562</v>
      </c>
      <c r="AJ205" s="241" t="s">
        <v>575</v>
      </c>
      <c r="AK205" s="269" t="s">
        <v>2159</v>
      </c>
      <c r="AL205" s="269"/>
      <c r="AM205" s="272" t="s">
        <v>472</v>
      </c>
      <c r="AN205" s="269" t="s">
        <v>1564</v>
      </c>
      <c r="AO205" s="269" t="s">
        <v>1560</v>
      </c>
      <c r="AP205" s="273" t="s">
        <v>1565</v>
      </c>
      <c r="AQ205" s="269">
        <v>24815627</v>
      </c>
      <c r="AR205" s="269" t="s">
        <v>75</v>
      </c>
      <c r="AS205" s="269" t="s">
        <v>576</v>
      </c>
      <c r="AT205" s="254" t="e">
        <v>#N/A</v>
      </c>
      <c r="AU205" s="255"/>
    </row>
    <row r="206" spans="1:47" ht="22.5" customHeight="1" x14ac:dyDescent="0.25">
      <c r="A206" s="221"/>
      <c r="B206" s="221">
        <v>202</v>
      </c>
      <c r="C206" s="242" t="s">
        <v>2160</v>
      </c>
      <c r="D206" s="234" t="s">
        <v>959</v>
      </c>
      <c r="E206" s="243">
        <v>14</v>
      </c>
      <c r="F206" s="242" t="s">
        <v>2018</v>
      </c>
      <c r="G206" s="242" t="s">
        <v>75</v>
      </c>
      <c r="H206" s="243">
        <v>37</v>
      </c>
      <c r="I206" s="243">
        <v>45</v>
      </c>
      <c r="J206" s="243">
        <v>46</v>
      </c>
      <c r="K206" s="243">
        <v>57</v>
      </c>
      <c r="L206" s="243">
        <v>50</v>
      </c>
      <c r="M206" s="243">
        <v>43</v>
      </c>
      <c r="N206" s="243">
        <v>278</v>
      </c>
      <c r="O206" s="229">
        <v>5</v>
      </c>
      <c r="P206" s="231"/>
      <c r="Q206" s="231"/>
      <c r="R206" s="220">
        <v>0</v>
      </c>
      <c r="S206" s="231"/>
      <c r="T206" s="231"/>
      <c r="U206" s="219">
        <v>0</v>
      </c>
      <c r="V206" s="231"/>
      <c r="W206" s="231"/>
      <c r="X206" s="265">
        <v>0</v>
      </c>
      <c r="Y206" s="228"/>
      <c r="Z206" s="244"/>
      <c r="AA206" s="233" t="s">
        <v>1906</v>
      </c>
      <c r="AB206" s="229" t="s">
        <v>1906</v>
      </c>
      <c r="AC206" s="236" t="s">
        <v>1907</v>
      </c>
      <c r="AD206" s="237" t="s">
        <v>1907</v>
      </c>
      <c r="AE206" s="238" t="s">
        <v>1907</v>
      </c>
      <c r="AF206" s="244"/>
      <c r="AG206" s="224" t="s">
        <v>1908</v>
      </c>
      <c r="AH206" s="244"/>
      <c r="AI206" s="269" t="s">
        <v>123</v>
      </c>
      <c r="AJ206" s="241" t="s">
        <v>2160</v>
      </c>
      <c r="AK206" s="269" t="s">
        <v>2161</v>
      </c>
      <c r="AL206" s="269" t="s">
        <v>2020</v>
      </c>
      <c r="AM206" s="272" t="s">
        <v>1020</v>
      </c>
      <c r="AN206" s="269" t="s">
        <v>1869</v>
      </c>
      <c r="AO206" s="269" t="s">
        <v>1566</v>
      </c>
      <c r="AP206" s="273" t="s">
        <v>1567</v>
      </c>
      <c r="AQ206" s="269">
        <v>24815873</v>
      </c>
      <c r="AR206" s="269" t="s">
        <v>75</v>
      </c>
      <c r="AS206" s="269" t="s">
        <v>124</v>
      </c>
      <c r="AT206" s="232" t="e">
        <v>#N/A</v>
      </c>
      <c r="AU206" s="218"/>
    </row>
    <row r="207" spans="1:47" ht="22.5" customHeight="1" x14ac:dyDescent="0.25">
      <c r="A207" s="221"/>
      <c r="B207" s="221">
        <v>203</v>
      </c>
      <c r="C207" s="242" t="s">
        <v>1956</v>
      </c>
      <c r="D207" s="234" t="s">
        <v>959</v>
      </c>
      <c r="E207" s="243">
        <v>11</v>
      </c>
      <c r="F207" s="242" t="s">
        <v>2018</v>
      </c>
      <c r="G207" s="242" t="s">
        <v>75</v>
      </c>
      <c r="H207" s="243">
        <v>36</v>
      </c>
      <c r="I207" s="243">
        <v>43</v>
      </c>
      <c r="J207" s="243">
        <v>32</v>
      </c>
      <c r="K207" s="243">
        <v>15</v>
      </c>
      <c r="L207" s="243">
        <v>22</v>
      </c>
      <c r="M207" s="243">
        <v>29</v>
      </c>
      <c r="N207" s="243">
        <v>177</v>
      </c>
      <c r="O207" s="229">
        <v>3</v>
      </c>
      <c r="P207" s="231"/>
      <c r="Q207" s="231"/>
      <c r="R207" s="220">
        <v>0</v>
      </c>
      <c r="S207" s="231"/>
      <c r="T207" s="231"/>
      <c r="U207" s="219">
        <v>0</v>
      </c>
      <c r="V207" s="231"/>
      <c r="W207" s="231"/>
      <c r="X207" s="265">
        <v>0</v>
      </c>
      <c r="Y207" s="228"/>
      <c r="Z207" s="244"/>
      <c r="AA207" s="233" t="s">
        <v>1906</v>
      </c>
      <c r="AB207" s="229" t="s">
        <v>1906</v>
      </c>
      <c r="AC207" s="236" t="s">
        <v>1907</v>
      </c>
      <c r="AD207" s="237" t="s">
        <v>1907</v>
      </c>
      <c r="AE207" s="238" t="s">
        <v>1907</v>
      </c>
      <c r="AF207" s="244"/>
      <c r="AG207" s="224" t="s">
        <v>1908</v>
      </c>
      <c r="AH207" s="244"/>
      <c r="AI207" s="269" t="s">
        <v>259</v>
      </c>
      <c r="AJ207" s="241" t="s">
        <v>1956</v>
      </c>
      <c r="AK207" s="269" t="s">
        <v>2162</v>
      </c>
      <c r="AL207" s="269"/>
      <c r="AM207" s="272" t="s">
        <v>2163</v>
      </c>
      <c r="AN207" s="269" t="s">
        <v>1568</v>
      </c>
      <c r="AO207" s="269" t="s">
        <v>1566</v>
      </c>
      <c r="AP207" s="273" t="s">
        <v>1569</v>
      </c>
      <c r="AQ207" s="269">
        <v>24726960</v>
      </c>
      <c r="AR207" s="269" t="s">
        <v>75</v>
      </c>
      <c r="AS207" s="269" t="s">
        <v>260</v>
      </c>
      <c r="AT207" s="232" t="e">
        <v>#N/A</v>
      </c>
      <c r="AU207" s="218"/>
    </row>
    <row r="208" spans="1:47" ht="22.5" customHeight="1" x14ac:dyDescent="0.25">
      <c r="A208" s="221"/>
      <c r="B208" s="221">
        <v>204</v>
      </c>
      <c r="C208" s="242" t="s">
        <v>876</v>
      </c>
      <c r="D208" s="234" t="s">
        <v>959</v>
      </c>
      <c r="E208" s="243">
        <v>6</v>
      </c>
      <c r="F208" s="242" t="s">
        <v>2018</v>
      </c>
      <c r="G208" s="242" t="s">
        <v>75</v>
      </c>
      <c r="H208" s="243">
        <v>26</v>
      </c>
      <c r="I208" s="243">
        <v>22</v>
      </c>
      <c r="J208" s="243">
        <v>21</v>
      </c>
      <c r="K208" s="243">
        <v>23</v>
      </c>
      <c r="L208" s="243">
        <v>20</v>
      </c>
      <c r="M208" s="243">
        <v>23</v>
      </c>
      <c r="N208" s="243">
        <v>135</v>
      </c>
      <c r="O208" s="229">
        <v>3</v>
      </c>
      <c r="P208" s="231"/>
      <c r="Q208" s="231"/>
      <c r="R208" s="220">
        <v>0</v>
      </c>
      <c r="S208" s="231"/>
      <c r="T208" s="231"/>
      <c r="U208" s="219">
        <v>0</v>
      </c>
      <c r="V208" s="231"/>
      <c r="W208" s="231"/>
      <c r="X208" s="265">
        <v>0</v>
      </c>
      <c r="Y208" s="228"/>
      <c r="Z208" s="244"/>
      <c r="AA208" s="233" t="s">
        <v>1906</v>
      </c>
      <c r="AB208" s="229" t="s">
        <v>1906</v>
      </c>
      <c r="AC208" s="236" t="s">
        <v>1907</v>
      </c>
      <c r="AD208" s="237" t="s">
        <v>1907</v>
      </c>
      <c r="AE208" s="238" t="s">
        <v>1907</v>
      </c>
      <c r="AF208" s="244"/>
      <c r="AG208" s="224" t="s">
        <v>1908</v>
      </c>
      <c r="AH208" s="244"/>
      <c r="AI208" s="269" t="s">
        <v>272</v>
      </c>
      <c r="AJ208" s="241" t="s">
        <v>876</v>
      </c>
      <c r="AK208" s="269"/>
      <c r="AL208" s="269"/>
      <c r="AM208" s="272" t="s">
        <v>1570</v>
      </c>
      <c r="AN208" s="269" t="s">
        <v>1571</v>
      </c>
      <c r="AO208" s="269" t="s">
        <v>1572</v>
      </c>
      <c r="AP208" s="273" t="s">
        <v>1573</v>
      </c>
      <c r="AQ208" s="269">
        <v>24720116</v>
      </c>
      <c r="AR208" s="269" t="s">
        <v>75</v>
      </c>
      <c r="AS208" s="269" t="s">
        <v>273</v>
      </c>
      <c r="AT208" s="232" t="e">
        <v>#N/A</v>
      </c>
      <c r="AU208" s="218"/>
    </row>
    <row r="209" spans="1:47" ht="22.5" customHeight="1" x14ac:dyDescent="0.25">
      <c r="A209" s="221"/>
      <c r="B209" s="221">
        <v>205</v>
      </c>
      <c r="C209" s="242" t="s">
        <v>877</v>
      </c>
      <c r="D209" s="234" t="s">
        <v>959</v>
      </c>
      <c r="E209" s="243">
        <v>7</v>
      </c>
      <c r="F209" s="242" t="s">
        <v>2018</v>
      </c>
      <c r="G209" s="242" t="s">
        <v>75</v>
      </c>
      <c r="H209" s="243">
        <v>16</v>
      </c>
      <c r="I209" s="243">
        <v>15</v>
      </c>
      <c r="J209" s="243">
        <v>18</v>
      </c>
      <c r="K209" s="243">
        <v>17</v>
      </c>
      <c r="L209" s="243">
        <v>21</v>
      </c>
      <c r="M209" s="243">
        <v>28</v>
      </c>
      <c r="N209" s="243">
        <v>115</v>
      </c>
      <c r="O209" s="229">
        <v>3</v>
      </c>
      <c r="P209" s="231"/>
      <c r="Q209" s="231"/>
      <c r="R209" s="220">
        <v>0</v>
      </c>
      <c r="S209" s="231"/>
      <c r="T209" s="231"/>
      <c r="U209" s="219">
        <v>0</v>
      </c>
      <c r="V209" s="231"/>
      <c r="W209" s="231"/>
      <c r="X209" s="265">
        <v>0</v>
      </c>
      <c r="Y209" s="228"/>
      <c r="Z209" s="244"/>
      <c r="AA209" s="233" t="s">
        <v>1906</v>
      </c>
      <c r="AB209" s="229" t="s">
        <v>1906</v>
      </c>
      <c r="AC209" s="236" t="s">
        <v>1907</v>
      </c>
      <c r="AD209" s="237" t="s">
        <v>1907</v>
      </c>
      <c r="AE209" s="238" t="s">
        <v>1907</v>
      </c>
      <c r="AF209" s="244"/>
      <c r="AG209" s="224" t="s">
        <v>1908</v>
      </c>
      <c r="AH209" s="244"/>
      <c r="AI209" s="269" t="s">
        <v>156</v>
      </c>
      <c r="AJ209" s="241" t="s">
        <v>877</v>
      </c>
      <c r="AK209" s="269"/>
      <c r="AL209" s="269" t="s">
        <v>2020</v>
      </c>
      <c r="AM209" s="272" t="s">
        <v>1574</v>
      </c>
      <c r="AN209" s="269" t="s">
        <v>1575</v>
      </c>
      <c r="AO209" s="269" t="s">
        <v>1572</v>
      </c>
      <c r="AP209" s="273" t="s">
        <v>1576</v>
      </c>
      <c r="AQ209" s="269">
        <v>24720117</v>
      </c>
      <c r="AR209" s="269" t="s">
        <v>75</v>
      </c>
      <c r="AS209" s="269" t="s">
        <v>157</v>
      </c>
      <c r="AT209" s="232" t="e">
        <v>#N/A</v>
      </c>
      <c r="AU209" s="218"/>
    </row>
    <row r="210" spans="1:47" ht="22.5" customHeight="1" x14ac:dyDescent="0.25">
      <c r="A210" s="221"/>
      <c r="B210" s="221">
        <v>206</v>
      </c>
      <c r="C210" s="242" t="s">
        <v>794</v>
      </c>
      <c r="D210" s="251" t="s">
        <v>959</v>
      </c>
      <c r="E210" s="253">
        <v>2</v>
      </c>
      <c r="F210" s="252" t="s">
        <v>2021</v>
      </c>
      <c r="G210" s="242" t="s">
        <v>90</v>
      </c>
      <c r="H210" s="243">
        <v>6</v>
      </c>
      <c r="I210" s="243">
        <v>9</v>
      </c>
      <c r="J210" s="243">
        <v>2</v>
      </c>
      <c r="K210" s="243">
        <v>3</v>
      </c>
      <c r="L210" s="243">
        <v>4</v>
      </c>
      <c r="M210" s="243">
        <v>5</v>
      </c>
      <c r="N210" s="243">
        <v>29</v>
      </c>
      <c r="O210" s="229">
        <v>3</v>
      </c>
      <c r="P210" s="231"/>
      <c r="Q210" s="231"/>
      <c r="R210" s="220">
        <v>0</v>
      </c>
      <c r="S210" s="231"/>
      <c r="T210" s="231"/>
      <c r="U210" s="219">
        <v>0</v>
      </c>
      <c r="V210" s="231"/>
      <c r="W210" s="231"/>
      <c r="X210" s="265">
        <v>0</v>
      </c>
      <c r="Y210" s="228"/>
      <c r="Z210" s="244"/>
      <c r="AA210" s="233" t="s">
        <v>1906</v>
      </c>
      <c r="AB210" s="229" t="s">
        <v>1906</v>
      </c>
      <c r="AC210" s="236" t="s">
        <v>1907</v>
      </c>
      <c r="AD210" s="237" t="s">
        <v>1907</v>
      </c>
      <c r="AE210" s="238" t="s">
        <v>1907</v>
      </c>
      <c r="AF210" s="244"/>
      <c r="AG210" s="224" t="s">
        <v>1908</v>
      </c>
      <c r="AH210" s="244"/>
      <c r="AI210" s="269" t="s">
        <v>795</v>
      </c>
      <c r="AJ210" s="241" t="s">
        <v>794</v>
      </c>
      <c r="AK210" s="269"/>
      <c r="AL210" s="269"/>
      <c r="AM210" s="272" t="s">
        <v>1577</v>
      </c>
      <c r="AN210" s="269" t="s">
        <v>1578</v>
      </c>
      <c r="AO210" s="269" t="s">
        <v>1579</v>
      </c>
      <c r="AP210" s="273" t="s">
        <v>1580</v>
      </c>
      <c r="AQ210" s="269">
        <v>22824848</v>
      </c>
      <c r="AR210" s="269" t="s">
        <v>90</v>
      </c>
      <c r="AS210" s="269" t="s">
        <v>796</v>
      </c>
      <c r="AT210" s="254" t="e">
        <v>#N/A</v>
      </c>
      <c r="AU210" s="255"/>
    </row>
    <row r="211" spans="1:47" ht="22.5" customHeight="1" x14ac:dyDescent="0.25">
      <c r="A211" s="221"/>
      <c r="B211" s="221">
        <v>207</v>
      </c>
      <c r="C211" s="242" t="s">
        <v>206</v>
      </c>
      <c r="D211" s="234" t="s">
        <v>959</v>
      </c>
      <c r="E211" s="243">
        <v>7</v>
      </c>
      <c r="F211" s="242" t="s">
        <v>2021</v>
      </c>
      <c r="G211" s="242" t="s">
        <v>90</v>
      </c>
      <c r="H211" s="243">
        <v>15</v>
      </c>
      <c r="I211" s="243">
        <v>24</v>
      </c>
      <c r="J211" s="243">
        <v>23</v>
      </c>
      <c r="K211" s="243">
        <v>19</v>
      </c>
      <c r="L211" s="243">
        <v>11</v>
      </c>
      <c r="M211" s="243">
        <v>28</v>
      </c>
      <c r="N211" s="243">
        <v>120</v>
      </c>
      <c r="O211" s="229">
        <v>3</v>
      </c>
      <c r="P211" s="231"/>
      <c r="Q211" s="231"/>
      <c r="R211" s="220">
        <v>0</v>
      </c>
      <c r="S211" s="231"/>
      <c r="T211" s="231"/>
      <c r="U211" s="219">
        <v>0</v>
      </c>
      <c r="V211" s="231"/>
      <c r="W211" s="231"/>
      <c r="X211" s="265">
        <v>0</v>
      </c>
      <c r="Y211" s="228"/>
      <c r="Z211" s="244"/>
      <c r="AA211" s="233" t="s">
        <v>1906</v>
      </c>
      <c r="AB211" s="229" t="s">
        <v>1906</v>
      </c>
      <c r="AC211" s="236" t="s">
        <v>1907</v>
      </c>
      <c r="AD211" s="237" t="s">
        <v>1907</v>
      </c>
      <c r="AE211" s="238" t="s">
        <v>1907</v>
      </c>
      <c r="AF211" s="244"/>
      <c r="AG211" s="224" t="s">
        <v>1908</v>
      </c>
      <c r="AH211" s="244"/>
      <c r="AI211" s="269" t="s">
        <v>1581</v>
      </c>
      <c r="AJ211" s="241" t="s">
        <v>206</v>
      </c>
      <c r="AK211" s="269" t="s">
        <v>2164</v>
      </c>
      <c r="AL211" s="269" t="s">
        <v>2020</v>
      </c>
      <c r="AM211" s="272" t="s">
        <v>712</v>
      </c>
      <c r="AN211" s="269" t="s">
        <v>1583</v>
      </c>
      <c r="AO211" s="269" t="s">
        <v>1584</v>
      </c>
      <c r="AP211" s="273" t="s">
        <v>1585</v>
      </c>
      <c r="AQ211" s="269">
        <v>22872004</v>
      </c>
      <c r="AR211" s="269" t="s">
        <v>90</v>
      </c>
      <c r="AS211" s="269" t="s">
        <v>207</v>
      </c>
      <c r="AT211" s="232" t="e">
        <v>#N/A</v>
      </c>
      <c r="AU211" s="218"/>
    </row>
    <row r="212" spans="1:47" ht="22.5" customHeight="1" x14ac:dyDescent="0.25">
      <c r="A212" s="221"/>
      <c r="B212" s="221">
        <v>208</v>
      </c>
      <c r="C212" s="242" t="s">
        <v>287</v>
      </c>
      <c r="D212" s="251" t="s">
        <v>959</v>
      </c>
      <c r="E212" s="253">
        <v>5</v>
      </c>
      <c r="F212" s="252" t="s">
        <v>2021</v>
      </c>
      <c r="G212" s="242" t="s">
        <v>90</v>
      </c>
      <c r="H212" s="243">
        <v>14</v>
      </c>
      <c r="I212" s="243">
        <v>16</v>
      </c>
      <c r="J212" s="243">
        <v>14</v>
      </c>
      <c r="K212" s="243">
        <v>12</v>
      </c>
      <c r="L212" s="243">
        <v>11</v>
      </c>
      <c r="M212" s="243">
        <v>11</v>
      </c>
      <c r="N212" s="243">
        <v>78</v>
      </c>
      <c r="O212" s="229">
        <v>3</v>
      </c>
      <c r="P212" s="231"/>
      <c r="Q212" s="231"/>
      <c r="R212" s="220">
        <v>0</v>
      </c>
      <c r="S212" s="231"/>
      <c r="T212" s="231"/>
      <c r="U212" s="219">
        <v>0</v>
      </c>
      <c r="V212" s="231"/>
      <c r="W212" s="231"/>
      <c r="X212" s="265">
        <v>0</v>
      </c>
      <c r="Y212" s="228"/>
      <c r="Z212" s="244"/>
      <c r="AA212" s="233" t="s">
        <v>1906</v>
      </c>
      <c r="AB212" s="229" t="s">
        <v>1906</v>
      </c>
      <c r="AC212" s="236" t="s">
        <v>1907</v>
      </c>
      <c r="AD212" s="237" t="s">
        <v>1907</v>
      </c>
      <c r="AE212" s="238" t="s">
        <v>1907</v>
      </c>
      <c r="AF212" s="244"/>
      <c r="AG212" s="224" t="s">
        <v>1908</v>
      </c>
      <c r="AH212" s="244"/>
      <c r="AI212" s="269" t="s">
        <v>1586</v>
      </c>
      <c r="AJ212" s="275" t="s">
        <v>287</v>
      </c>
      <c r="AK212" s="269" t="s">
        <v>2165</v>
      </c>
      <c r="AL212" s="269" t="s">
        <v>2020</v>
      </c>
      <c r="AM212" s="272" t="s">
        <v>913</v>
      </c>
      <c r="AN212" s="269" t="s">
        <v>1870</v>
      </c>
      <c r="AO212" s="269" t="s">
        <v>1584</v>
      </c>
      <c r="AP212" s="273" t="s">
        <v>1587</v>
      </c>
      <c r="AQ212" s="269">
        <v>22872007</v>
      </c>
      <c r="AR212" s="269" t="s">
        <v>90</v>
      </c>
      <c r="AS212" s="269" t="s">
        <v>288</v>
      </c>
      <c r="AT212" s="254" t="e">
        <v>#N/A</v>
      </c>
      <c r="AU212" s="255"/>
    </row>
    <row r="213" spans="1:47" ht="22.5" customHeight="1" x14ac:dyDescent="0.25">
      <c r="A213" s="221"/>
      <c r="B213" s="221">
        <v>209</v>
      </c>
      <c r="C213" s="242" t="s">
        <v>2166</v>
      </c>
      <c r="D213" s="251" t="s">
        <v>959</v>
      </c>
      <c r="E213" s="253">
        <v>3</v>
      </c>
      <c r="F213" s="252" t="s">
        <v>2021</v>
      </c>
      <c r="G213" s="242" t="s">
        <v>90</v>
      </c>
      <c r="H213" s="243">
        <v>7</v>
      </c>
      <c r="I213" s="243">
        <v>12</v>
      </c>
      <c r="J213" s="243">
        <v>6</v>
      </c>
      <c r="K213" s="243">
        <v>8</v>
      </c>
      <c r="L213" s="243">
        <v>10</v>
      </c>
      <c r="M213" s="243">
        <v>0</v>
      </c>
      <c r="N213" s="243">
        <v>43</v>
      </c>
      <c r="O213" s="229">
        <v>3</v>
      </c>
      <c r="P213" s="231"/>
      <c r="Q213" s="231"/>
      <c r="R213" s="220">
        <v>0</v>
      </c>
      <c r="S213" s="231"/>
      <c r="T213" s="231"/>
      <c r="U213" s="219">
        <v>0</v>
      </c>
      <c r="V213" s="231"/>
      <c r="W213" s="231"/>
      <c r="X213" s="265">
        <v>0</v>
      </c>
      <c r="Y213" s="228"/>
      <c r="Z213" s="244"/>
      <c r="AA213" s="233" t="s">
        <v>1906</v>
      </c>
      <c r="AB213" s="229" t="s">
        <v>1906</v>
      </c>
      <c r="AC213" s="236" t="s">
        <v>1907</v>
      </c>
      <c r="AD213" s="237" t="s">
        <v>1907</v>
      </c>
      <c r="AE213" s="238" t="s">
        <v>1907</v>
      </c>
      <c r="AF213" s="244"/>
      <c r="AG213" s="224" t="s">
        <v>1908</v>
      </c>
      <c r="AH213" s="244"/>
      <c r="AI213" s="269" t="s">
        <v>1871</v>
      </c>
      <c r="AJ213" s="241" t="s">
        <v>2166</v>
      </c>
      <c r="AK213" s="269" t="s">
        <v>2167</v>
      </c>
      <c r="AL213" s="269" t="s">
        <v>2054</v>
      </c>
      <c r="AM213" s="272" t="s">
        <v>2168</v>
      </c>
      <c r="AN213" s="269" t="s">
        <v>405</v>
      </c>
      <c r="AO213" s="269" t="s">
        <v>1588</v>
      </c>
      <c r="AP213" s="273" t="s">
        <v>1589</v>
      </c>
      <c r="AQ213" s="269">
        <v>22816503</v>
      </c>
      <c r="AR213" s="269" t="s">
        <v>90</v>
      </c>
      <c r="AS213" s="269" t="s">
        <v>406</v>
      </c>
      <c r="AT213" s="254" t="e">
        <v>#N/A</v>
      </c>
      <c r="AU213" s="255"/>
    </row>
    <row r="214" spans="1:47" ht="22.5" customHeight="1" x14ac:dyDescent="0.25">
      <c r="A214" s="221"/>
      <c r="B214" s="221">
        <v>210</v>
      </c>
      <c r="C214" s="242" t="s">
        <v>140</v>
      </c>
      <c r="D214" s="234" t="s">
        <v>959</v>
      </c>
      <c r="E214" s="243">
        <v>7</v>
      </c>
      <c r="F214" s="242" t="s">
        <v>2033</v>
      </c>
      <c r="G214" s="242" t="s">
        <v>62</v>
      </c>
      <c r="H214" s="243">
        <v>8</v>
      </c>
      <c r="I214" s="243">
        <v>29</v>
      </c>
      <c r="J214" s="243">
        <v>21</v>
      </c>
      <c r="K214" s="243">
        <v>11</v>
      </c>
      <c r="L214" s="243">
        <v>22</v>
      </c>
      <c r="M214" s="243">
        <v>17</v>
      </c>
      <c r="N214" s="243">
        <v>108</v>
      </c>
      <c r="O214" s="229">
        <v>3</v>
      </c>
      <c r="P214" s="231"/>
      <c r="Q214" s="231"/>
      <c r="R214" s="220">
        <v>0</v>
      </c>
      <c r="S214" s="231"/>
      <c r="T214" s="231"/>
      <c r="U214" s="219">
        <v>0</v>
      </c>
      <c r="V214" s="231"/>
      <c r="W214" s="231"/>
      <c r="X214" s="265">
        <v>0</v>
      </c>
      <c r="Y214" s="228"/>
      <c r="Z214" s="244"/>
      <c r="AA214" s="233" t="s">
        <v>1906</v>
      </c>
      <c r="AB214" s="229" t="s">
        <v>1906</v>
      </c>
      <c r="AC214" s="236" t="s">
        <v>1907</v>
      </c>
      <c r="AD214" s="237" t="s">
        <v>1907</v>
      </c>
      <c r="AE214" s="238" t="s">
        <v>1907</v>
      </c>
      <c r="AF214" s="244"/>
      <c r="AG214" s="224" t="s">
        <v>1908</v>
      </c>
      <c r="AH214" s="244"/>
      <c r="AI214" s="269" t="s">
        <v>141</v>
      </c>
      <c r="AJ214" s="241" t="s">
        <v>140</v>
      </c>
      <c r="AK214" s="269"/>
      <c r="AL214" s="269" t="s">
        <v>2020</v>
      </c>
      <c r="AM214" s="272" t="s">
        <v>1957</v>
      </c>
      <c r="AN214" s="269" t="s">
        <v>142</v>
      </c>
      <c r="AO214" s="269" t="s">
        <v>143</v>
      </c>
      <c r="AP214" s="273" t="s">
        <v>1590</v>
      </c>
      <c r="AQ214" s="269">
        <v>25770132</v>
      </c>
      <c r="AR214" s="269" t="s">
        <v>62</v>
      </c>
      <c r="AS214" s="269" t="s">
        <v>144</v>
      </c>
      <c r="AT214" s="232" t="e">
        <v>#N/A</v>
      </c>
      <c r="AU214" s="218"/>
    </row>
    <row r="215" spans="1:47" ht="22.5" customHeight="1" x14ac:dyDescent="0.25">
      <c r="A215" s="221"/>
      <c r="B215" s="221">
        <v>211</v>
      </c>
      <c r="C215" s="242" t="s">
        <v>1958</v>
      </c>
      <c r="D215" s="251" t="s">
        <v>2022</v>
      </c>
      <c r="E215" s="253">
        <v>6</v>
      </c>
      <c r="F215" s="252" t="s">
        <v>2016</v>
      </c>
      <c r="G215" s="242" t="s">
        <v>90</v>
      </c>
      <c r="H215" s="243">
        <v>0</v>
      </c>
      <c r="I215" s="243">
        <v>0</v>
      </c>
      <c r="J215" s="243">
        <v>0</v>
      </c>
      <c r="K215" s="243">
        <v>37</v>
      </c>
      <c r="L215" s="243">
        <v>34</v>
      </c>
      <c r="M215" s="243">
        <v>44</v>
      </c>
      <c r="N215" s="243">
        <v>115</v>
      </c>
      <c r="O215" s="229">
        <v>5</v>
      </c>
      <c r="P215" s="231"/>
      <c r="Q215" s="231"/>
      <c r="R215" s="220">
        <v>0</v>
      </c>
      <c r="S215" s="231"/>
      <c r="T215" s="231"/>
      <c r="U215" s="219">
        <v>0</v>
      </c>
      <c r="V215" s="231"/>
      <c r="W215" s="231"/>
      <c r="X215" s="265">
        <v>0</v>
      </c>
      <c r="Y215" s="228"/>
      <c r="Z215" s="244"/>
      <c r="AA215" s="233" t="s">
        <v>1906</v>
      </c>
      <c r="AB215" s="229" t="s">
        <v>1906</v>
      </c>
      <c r="AC215" s="236" t="s">
        <v>1907</v>
      </c>
      <c r="AD215" s="237" t="s">
        <v>1907</v>
      </c>
      <c r="AE215" s="238" t="s">
        <v>1907</v>
      </c>
      <c r="AF215" s="244"/>
      <c r="AG215" s="224" t="s">
        <v>1908</v>
      </c>
      <c r="AH215" s="244"/>
      <c r="AI215" s="269" t="s">
        <v>412</v>
      </c>
      <c r="AJ215" s="241" t="s">
        <v>1958</v>
      </c>
      <c r="AK215" s="269"/>
      <c r="AL215" s="269"/>
      <c r="AM215" s="272" t="s">
        <v>231</v>
      </c>
      <c r="AN215" s="269" t="s">
        <v>1591</v>
      </c>
      <c r="AO215" s="269" t="s">
        <v>444</v>
      </c>
      <c r="AP215" s="273" t="s">
        <v>1592</v>
      </c>
      <c r="AQ215" s="269">
        <v>22344085</v>
      </c>
      <c r="AR215" s="269" t="s">
        <v>90</v>
      </c>
      <c r="AS215" s="269" t="s">
        <v>413</v>
      </c>
      <c r="AT215" s="254" t="e">
        <v>#N/A</v>
      </c>
      <c r="AU215" s="255"/>
    </row>
    <row r="216" spans="1:47" ht="22.5" customHeight="1" x14ac:dyDescent="0.25">
      <c r="A216" s="221"/>
      <c r="B216" s="221">
        <v>212</v>
      </c>
      <c r="C216" s="242" t="s">
        <v>1959</v>
      </c>
      <c r="D216" s="234" t="s">
        <v>2022</v>
      </c>
      <c r="E216" s="243">
        <v>6</v>
      </c>
      <c r="F216" s="242" t="s">
        <v>2016</v>
      </c>
      <c r="G216" s="242" t="s">
        <v>90</v>
      </c>
      <c r="H216" s="243">
        <v>0</v>
      </c>
      <c r="I216" s="243">
        <v>0</v>
      </c>
      <c r="J216" s="243">
        <v>0</v>
      </c>
      <c r="K216" s="243">
        <v>25</v>
      </c>
      <c r="L216" s="243">
        <v>31</v>
      </c>
      <c r="M216" s="243">
        <v>34</v>
      </c>
      <c r="N216" s="243">
        <v>90</v>
      </c>
      <c r="O216" s="229">
        <v>5</v>
      </c>
      <c r="P216" s="231"/>
      <c r="Q216" s="231"/>
      <c r="R216" s="220">
        <v>0</v>
      </c>
      <c r="S216" s="231"/>
      <c r="T216" s="231"/>
      <c r="U216" s="219">
        <v>0</v>
      </c>
      <c r="V216" s="231"/>
      <c r="W216" s="231"/>
      <c r="X216" s="265">
        <v>0</v>
      </c>
      <c r="Y216" s="228"/>
      <c r="Z216" s="244"/>
      <c r="AA216" s="233" t="s">
        <v>1906</v>
      </c>
      <c r="AB216" s="229" t="s">
        <v>1906</v>
      </c>
      <c r="AC216" s="236" t="s">
        <v>1907</v>
      </c>
      <c r="AD216" s="237" t="s">
        <v>1907</v>
      </c>
      <c r="AE216" s="238" t="s">
        <v>1907</v>
      </c>
      <c r="AF216" s="244"/>
      <c r="AG216" s="224" t="s">
        <v>1908</v>
      </c>
      <c r="AH216" s="244"/>
      <c r="AI216" s="269" t="s">
        <v>446</v>
      </c>
      <c r="AJ216" s="241" t="s">
        <v>1959</v>
      </c>
      <c r="AK216" s="269"/>
      <c r="AL216" s="269" t="s">
        <v>2020</v>
      </c>
      <c r="AM216" s="272" t="s">
        <v>698</v>
      </c>
      <c r="AN216" s="269" t="s">
        <v>1593</v>
      </c>
      <c r="AO216" s="269" t="s">
        <v>1594</v>
      </c>
      <c r="AP216" s="273" t="s">
        <v>1595</v>
      </c>
      <c r="AQ216" s="269">
        <v>22877094</v>
      </c>
      <c r="AR216" s="269" t="s">
        <v>90</v>
      </c>
      <c r="AS216" s="269" t="s">
        <v>447</v>
      </c>
      <c r="AT216" s="232" t="e">
        <v>#N/A</v>
      </c>
      <c r="AU216" s="218"/>
    </row>
    <row r="217" spans="1:47" ht="22.5" customHeight="1" x14ac:dyDescent="0.25">
      <c r="A217" s="221"/>
      <c r="B217" s="221">
        <v>213</v>
      </c>
      <c r="C217" s="242" t="s">
        <v>442</v>
      </c>
      <c r="D217" s="251" t="s">
        <v>959</v>
      </c>
      <c r="E217" s="253">
        <v>9</v>
      </c>
      <c r="F217" s="252" t="s">
        <v>2016</v>
      </c>
      <c r="G217" s="242" t="s">
        <v>90</v>
      </c>
      <c r="H217" s="243">
        <v>26</v>
      </c>
      <c r="I217" s="243">
        <v>27</v>
      </c>
      <c r="J217" s="243">
        <v>34</v>
      </c>
      <c r="K217" s="243">
        <v>34</v>
      </c>
      <c r="L217" s="243">
        <v>32</v>
      </c>
      <c r="M217" s="243">
        <v>31</v>
      </c>
      <c r="N217" s="243">
        <v>184</v>
      </c>
      <c r="O217" s="229">
        <v>5</v>
      </c>
      <c r="P217" s="231"/>
      <c r="Q217" s="231"/>
      <c r="R217" s="220">
        <v>0</v>
      </c>
      <c r="S217" s="231"/>
      <c r="T217" s="231"/>
      <c r="U217" s="219">
        <v>0</v>
      </c>
      <c r="V217" s="231"/>
      <c r="W217" s="231"/>
      <c r="X217" s="265">
        <v>0</v>
      </c>
      <c r="Y217" s="228"/>
      <c r="Z217" s="244"/>
      <c r="AA217" s="233" t="s">
        <v>1906</v>
      </c>
      <c r="AB217" s="229" t="s">
        <v>1906</v>
      </c>
      <c r="AC217" s="236" t="s">
        <v>1907</v>
      </c>
      <c r="AD217" s="237" t="s">
        <v>1907</v>
      </c>
      <c r="AE217" s="238" t="s">
        <v>1907</v>
      </c>
      <c r="AF217" s="244"/>
      <c r="AG217" s="224" t="s">
        <v>1908</v>
      </c>
      <c r="AH217" s="244"/>
      <c r="AI217" s="269" t="s">
        <v>1596</v>
      </c>
      <c r="AJ217" s="271" t="s">
        <v>442</v>
      </c>
      <c r="AK217" s="269"/>
      <c r="AL217" s="269" t="s">
        <v>2020</v>
      </c>
      <c r="AM217" s="272" t="s">
        <v>706</v>
      </c>
      <c r="AN217" s="269" t="s">
        <v>1597</v>
      </c>
      <c r="AO217" s="269" t="s">
        <v>444</v>
      </c>
      <c r="AP217" s="273" t="s">
        <v>1598</v>
      </c>
      <c r="AQ217" s="269">
        <v>22877102</v>
      </c>
      <c r="AR217" s="269" t="s">
        <v>90</v>
      </c>
      <c r="AS217" s="269" t="s">
        <v>445</v>
      </c>
      <c r="AT217" s="254" t="e">
        <v>#N/A</v>
      </c>
      <c r="AU217" s="255"/>
    </row>
    <row r="218" spans="1:47" ht="22.5" customHeight="1" x14ac:dyDescent="0.25">
      <c r="A218" s="221"/>
      <c r="B218" s="221">
        <v>214</v>
      </c>
      <c r="C218" s="242" t="s">
        <v>2169</v>
      </c>
      <c r="D218" s="251" t="s">
        <v>959</v>
      </c>
      <c r="E218" s="253">
        <v>2</v>
      </c>
      <c r="F218" s="252" t="s">
        <v>2026</v>
      </c>
      <c r="G218" s="242" t="s">
        <v>72</v>
      </c>
      <c r="H218" s="243">
        <v>2</v>
      </c>
      <c r="I218" s="243">
        <v>0</v>
      </c>
      <c r="J218" s="243">
        <v>2</v>
      </c>
      <c r="K218" s="243">
        <v>2</v>
      </c>
      <c r="L218" s="243">
        <v>1</v>
      </c>
      <c r="M218" s="243">
        <v>2</v>
      </c>
      <c r="N218" s="243">
        <v>9</v>
      </c>
      <c r="O218" s="229">
        <v>1</v>
      </c>
      <c r="P218" s="231"/>
      <c r="Q218" s="231"/>
      <c r="R218" s="220">
        <v>0</v>
      </c>
      <c r="S218" s="231"/>
      <c r="T218" s="231"/>
      <c r="U218" s="219">
        <v>0</v>
      </c>
      <c r="V218" s="231"/>
      <c r="W218" s="231"/>
      <c r="X218" s="265">
        <v>0</v>
      </c>
      <c r="Y218" s="228"/>
      <c r="Z218" s="244"/>
      <c r="AA218" s="233" t="s">
        <v>1906</v>
      </c>
      <c r="AB218" s="229" t="s">
        <v>1906</v>
      </c>
      <c r="AC218" s="236" t="s">
        <v>1907</v>
      </c>
      <c r="AD218" s="237" t="s">
        <v>1907</v>
      </c>
      <c r="AE218" s="238" t="s">
        <v>1907</v>
      </c>
      <c r="AF218" s="244"/>
      <c r="AG218" s="224" t="s">
        <v>1908</v>
      </c>
      <c r="AH218" s="244"/>
      <c r="AI218" s="269" t="s">
        <v>1599</v>
      </c>
      <c r="AJ218" s="241" t="s">
        <v>2169</v>
      </c>
      <c r="AK218" s="269" t="s">
        <v>2170</v>
      </c>
      <c r="AL218" s="269" t="s">
        <v>2020</v>
      </c>
      <c r="AM218" s="272" t="s">
        <v>1960</v>
      </c>
      <c r="AN218" s="269" t="s">
        <v>1600</v>
      </c>
      <c r="AO218" s="269" t="s">
        <v>1601</v>
      </c>
      <c r="AP218" s="273" t="s">
        <v>1602</v>
      </c>
      <c r="AQ218" s="269">
        <v>26724112</v>
      </c>
      <c r="AR218" s="269" t="s">
        <v>72</v>
      </c>
      <c r="AS218" s="269" t="s">
        <v>280</v>
      </c>
      <c r="AT218" s="254" t="e">
        <v>#N/A</v>
      </c>
      <c r="AU218" s="255"/>
    </row>
    <row r="219" spans="1:47" ht="22.5" customHeight="1" x14ac:dyDescent="0.25">
      <c r="A219" s="221"/>
      <c r="B219" s="221">
        <v>215</v>
      </c>
      <c r="C219" s="242" t="s">
        <v>1961</v>
      </c>
      <c r="D219" s="251" t="s">
        <v>959</v>
      </c>
      <c r="E219" s="253">
        <v>12</v>
      </c>
      <c r="F219" s="252" t="s">
        <v>2033</v>
      </c>
      <c r="G219" s="242" t="s">
        <v>62</v>
      </c>
      <c r="H219" s="243">
        <v>45</v>
      </c>
      <c r="I219" s="243">
        <v>48</v>
      </c>
      <c r="J219" s="243">
        <v>41</v>
      </c>
      <c r="K219" s="243">
        <v>34</v>
      </c>
      <c r="L219" s="243">
        <v>52</v>
      </c>
      <c r="M219" s="243">
        <v>49</v>
      </c>
      <c r="N219" s="243">
        <v>269</v>
      </c>
      <c r="O219" s="229">
        <v>7</v>
      </c>
      <c r="P219" s="231"/>
      <c r="Q219" s="231"/>
      <c r="R219" s="220">
        <v>0</v>
      </c>
      <c r="S219" s="231"/>
      <c r="T219" s="231"/>
      <c r="U219" s="219">
        <v>0</v>
      </c>
      <c r="V219" s="231"/>
      <c r="W219" s="231"/>
      <c r="X219" s="265">
        <v>0</v>
      </c>
      <c r="Y219" s="228"/>
      <c r="Z219" s="244"/>
      <c r="AA219" s="233" t="s">
        <v>1906</v>
      </c>
      <c r="AB219" s="229" t="s">
        <v>1906</v>
      </c>
      <c r="AC219" s="236" t="s">
        <v>1907</v>
      </c>
      <c r="AD219" s="237" t="s">
        <v>1907</v>
      </c>
      <c r="AE219" s="238" t="s">
        <v>1907</v>
      </c>
      <c r="AF219" s="244"/>
      <c r="AG219" s="224" t="s">
        <v>1908</v>
      </c>
      <c r="AH219" s="244"/>
      <c r="AI219" s="269" t="s">
        <v>1603</v>
      </c>
      <c r="AJ219" s="275" t="s">
        <v>1961</v>
      </c>
      <c r="AK219" s="269" t="s">
        <v>2171</v>
      </c>
      <c r="AL219" s="269"/>
      <c r="AM219" s="272" t="s">
        <v>894</v>
      </c>
      <c r="AN219" s="269" t="s">
        <v>1604</v>
      </c>
      <c r="AO219" s="269" t="s">
        <v>109</v>
      </c>
      <c r="AP219" s="273" t="s">
        <v>1605</v>
      </c>
      <c r="AQ219" s="269">
        <v>25821446</v>
      </c>
      <c r="AR219" s="269" t="s">
        <v>62</v>
      </c>
      <c r="AS219" s="269" t="s">
        <v>110</v>
      </c>
      <c r="AT219" s="254" t="e">
        <v>#N/A</v>
      </c>
      <c r="AU219" s="255"/>
    </row>
    <row r="220" spans="1:47" ht="22.5" customHeight="1" x14ac:dyDescent="0.25">
      <c r="A220" s="221"/>
      <c r="B220" s="221">
        <v>216</v>
      </c>
      <c r="C220" s="242" t="s">
        <v>517</v>
      </c>
      <c r="D220" s="251" t="s">
        <v>959</v>
      </c>
      <c r="E220" s="253">
        <v>14</v>
      </c>
      <c r="F220" s="252" t="s">
        <v>2029</v>
      </c>
      <c r="G220" s="242" t="s">
        <v>270</v>
      </c>
      <c r="H220" s="243">
        <v>55</v>
      </c>
      <c r="I220" s="243">
        <v>42</v>
      </c>
      <c r="J220" s="243">
        <v>54</v>
      </c>
      <c r="K220" s="243">
        <v>40</v>
      </c>
      <c r="L220" s="243">
        <v>44</v>
      </c>
      <c r="M220" s="243">
        <v>53</v>
      </c>
      <c r="N220" s="243">
        <v>288</v>
      </c>
      <c r="O220" s="229">
        <v>5</v>
      </c>
      <c r="P220" s="231"/>
      <c r="Q220" s="231"/>
      <c r="R220" s="220">
        <v>0</v>
      </c>
      <c r="S220" s="231"/>
      <c r="T220" s="231"/>
      <c r="U220" s="219">
        <v>0</v>
      </c>
      <c r="V220" s="231"/>
      <c r="W220" s="231"/>
      <c r="X220" s="265">
        <v>0</v>
      </c>
      <c r="Y220" s="228"/>
      <c r="Z220" s="244"/>
      <c r="AA220" s="233" t="s">
        <v>1906</v>
      </c>
      <c r="AB220" s="229" t="s">
        <v>1906</v>
      </c>
      <c r="AC220" s="236" t="s">
        <v>1907</v>
      </c>
      <c r="AD220" s="237" t="s">
        <v>1907</v>
      </c>
      <c r="AE220" s="238" t="s">
        <v>1907</v>
      </c>
      <c r="AF220" s="244"/>
      <c r="AG220" s="224" t="s">
        <v>1908</v>
      </c>
      <c r="AH220" s="244"/>
      <c r="AI220" s="269" t="s">
        <v>1606</v>
      </c>
      <c r="AJ220" s="278" t="s">
        <v>517</v>
      </c>
      <c r="AK220" s="269"/>
      <c r="AL220" s="269" t="s">
        <v>2020</v>
      </c>
      <c r="AM220" s="272" t="s">
        <v>861</v>
      </c>
      <c r="AN220" s="269" t="s">
        <v>862</v>
      </c>
      <c r="AO220" s="269" t="s">
        <v>1607</v>
      </c>
      <c r="AP220" s="273" t="s">
        <v>1608</v>
      </c>
      <c r="AQ220" s="269">
        <v>23740943</v>
      </c>
      <c r="AR220" s="269" t="s">
        <v>270</v>
      </c>
      <c r="AS220" s="269" t="s">
        <v>519</v>
      </c>
      <c r="AT220" s="254" t="e">
        <v>#N/A</v>
      </c>
      <c r="AU220" s="255"/>
    </row>
    <row r="221" spans="1:47" ht="22.5" customHeight="1" x14ac:dyDescent="0.25">
      <c r="A221" s="221"/>
      <c r="B221" s="221">
        <v>217</v>
      </c>
      <c r="C221" s="242" t="s">
        <v>269</v>
      </c>
      <c r="D221" s="234" t="s">
        <v>959</v>
      </c>
      <c r="E221" s="243">
        <v>12</v>
      </c>
      <c r="F221" s="242" t="s">
        <v>2029</v>
      </c>
      <c r="G221" s="242" t="s">
        <v>270</v>
      </c>
      <c r="H221" s="243">
        <v>41</v>
      </c>
      <c r="I221" s="243">
        <v>43</v>
      </c>
      <c r="J221" s="243">
        <v>47</v>
      </c>
      <c r="K221" s="243">
        <v>45</v>
      </c>
      <c r="L221" s="243">
        <v>38</v>
      </c>
      <c r="M221" s="243">
        <v>49</v>
      </c>
      <c r="N221" s="243">
        <v>263</v>
      </c>
      <c r="O221" s="229">
        <v>5</v>
      </c>
      <c r="P221" s="231"/>
      <c r="Q221" s="231"/>
      <c r="R221" s="220">
        <v>0</v>
      </c>
      <c r="S221" s="231"/>
      <c r="T221" s="231"/>
      <c r="U221" s="219">
        <v>0</v>
      </c>
      <c r="V221" s="231"/>
      <c r="W221" s="231"/>
      <c r="X221" s="265">
        <v>0</v>
      </c>
      <c r="Y221" s="228"/>
      <c r="Z221" s="244"/>
      <c r="AA221" s="233" t="s">
        <v>1906</v>
      </c>
      <c r="AB221" s="229" t="s">
        <v>1906</v>
      </c>
      <c r="AC221" s="236" t="s">
        <v>1907</v>
      </c>
      <c r="AD221" s="237" t="s">
        <v>1907</v>
      </c>
      <c r="AE221" s="238" t="s">
        <v>1907</v>
      </c>
      <c r="AF221" s="244"/>
      <c r="AG221" s="224" t="s">
        <v>1908</v>
      </c>
      <c r="AH221" s="244"/>
      <c r="AI221" s="269" t="s">
        <v>1609</v>
      </c>
      <c r="AJ221" s="278" t="s">
        <v>269</v>
      </c>
      <c r="AK221" s="269"/>
      <c r="AL221" s="269"/>
      <c r="AM221" s="272" t="s">
        <v>518</v>
      </c>
      <c r="AN221" s="269" t="s">
        <v>1610</v>
      </c>
      <c r="AO221" s="269" t="s">
        <v>1611</v>
      </c>
      <c r="AP221" s="273" t="s">
        <v>1612</v>
      </c>
      <c r="AQ221" s="269">
        <v>23740956</v>
      </c>
      <c r="AR221" s="269" t="s">
        <v>270</v>
      </c>
      <c r="AS221" s="269" t="s">
        <v>271</v>
      </c>
      <c r="AT221" s="232" t="e">
        <v>#N/A</v>
      </c>
      <c r="AU221" s="218"/>
    </row>
    <row r="222" spans="1:47" ht="22.5" customHeight="1" x14ac:dyDescent="0.25">
      <c r="A222" s="221"/>
      <c r="B222" s="221">
        <v>218</v>
      </c>
      <c r="C222" s="242" t="s">
        <v>467</v>
      </c>
      <c r="D222" s="234" t="s">
        <v>959</v>
      </c>
      <c r="E222" s="243">
        <v>12</v>
      </c>
      <c r="F222" s="242" t="s">
        <v>2029</v>
      </c>
      <c r="G222" s="242" t="s">
        <v>270</v>
      </c>
      <c r="H222" s="243">
        <v>35</v>
      </c>
      <c r="I222" s="243">
        <v>39</v>
      </c>
      <c r="J222" s="243">
        <v>31</v>
      </c>
      <c r="K222" s="243">
        <v>44</v>
      </c>
      <c r="L222" s="243">
        <v>46</v>
      </c>
      <c r="M222" s="243">
        <v>43</v>
      </c>
      <c r="N222" s="243">
        <v>238</v>
      </c>
      <c r="O222" s="229">
        <v>5</v>
      </c>
      <c r="P222" s="231"/>
      <c r="Q222" s="231"/>
      <c r="R222" s="220">
        <v>0</v>
      </c>
      <c r="S222" s="231"/>
      <c r="T222" s="231"/>
      <c r="U222" s="219">
        <v>0</v>
      </c>
      <c r="V222" s="231"/>
      <c r="W222" s="231"/>
      <c r="X222" s="265">
        <v>0</v>
      </c>
      <c r="Y222" s="228"/>
      <c r="Z222" s="244"/>
      <c r="AA222" s="233" t="s">
        <v>1906</v>
      </c>
      <c r="AB222" s="229" t="s">
        <v>1906</v>
      </c>
      <c r="AC222" s="236" t="s">
        <v>1907</v>
      </c>
      <c r="AD222" s="237" t="s">
        <v>1907</v>
      </c>
      <c r="AE222" s="238" t="s">
        <v>1907</v>
      </c>
      <c r="AF222" s="244"/>
      <c r="AG222" s="224" t="s">
        <v>1908</v>
      </c>
      <c r="AH222" s="244"/>
      <c r="AI222" s="269" t="s">
        <v>1613</v>
      </c>
      <c r="AJ222" s="278" t="s">
        <v>467</v>
      </c>
      <c r="AK222" s="269"/>
      <c r="AL222" s="269"/>
      <c r="AM222" s="272" t="s">
        <v>879</v>
      </c>
      <c r="AN222" s="269" t="s">
        <v>1615</v>
      </c>
      <c r="AO222" s="269" t="s">
        <v>1616</v>
      </c>
      <c r="AP222" s="273" t="s">
        <v>1617</v>
      </c>
      <c r="AQ222" s="269">
        <v>23740946</v>
      </c>
      <c r="AR222" s="269" t="s">
        <v>270</v>
      </c>
      <c r="AS222" s="269" t="s">
        <v>468</v>
      </c>
      <c r="AT222" s="232" t="e">
        <v>#N/A</v>
      </c>
      <c r="AU222" s="218"/>
    </row>
    <row r="223" spans="1:47" ht="22.5" customHeight="1" x14ac:dyDescent="0.25">
      <c r="A223" s="221"/>
      <c r="B223" s="221">
        <v>219</v>
      </c>
      <c r="C223" s="242" t="s">
        <v>1963</v>
      </c>
      <c r="D223" s="234" t="s">
        <v>959</v>
      </c>
      <c r="E223" s="243">
        <v>13</v>
      </c>
      <c r="F223" s="242" t="s">
        <v>2029</v>
      </c>
      <c r="G223" s="242" t="s">
        <v>270</v>
      </c>
      <c r="H223" s="243">
        <v>44</v>
      </c>
      <c r="I223" s="243">
        <v>50</v>
      </c>
      <c r="J223" s="243">
        <v>48</v>
      </c>
      <c r="K223" s="243">
        <v>40</v>
      </c>
      <c r="L223" s="243">
        <v>34</v>
      </c>
      <c r="M223" s="243">
        <v>55</v>
      </c>
      <c r="N223" s="243">
        <v>271</v>
      </c>
      <c r="O223" s="229">
        <v>5</v>
      </c>
      <c r="P223" s="231"/>
      <c r="Q223" s="231"/>
      <c r="R223" s="220">
        <v>0</v>
      </c>
      <c r="S223" s="231"/>
      <c r="T223" s="231"/>
      <c r="U223" s="219">
        <v>0</v>
      </c>
      <c r="V223" s="231"/>
      <c r="W223" s="231"/>
      <c r="X223" s="265">
        <v>0</v>
      </c>
      <c r="Y223" s="228"/>
      <c r="Z223" s="244"/>
      <c r="AA223" s="233" t="s">
        <v>1906</v>
      </c>
      <c r="AB223" s="229" t="s">
        <v>1906</v>
      </c>
      <c r="AC223" s="236" t="s">
        <v>1907</v>
      </c>
      <c r="AD223" s="237" t="s">
        <v>1907</v>
      </c>
      <c r="AE223" s="238" t="s">
        <v>1907</v>
      </c>
      <c r="AF223" s="244"/>
      <c r="AG223" s="224" t="s">
        <v>1908</v>
      </c>
      <c r="AH223" s="244"/>
      <c r="AI223" s="269" t="s">
        <v>1618</v>
      </c>
      <c r="AJ223" s="241" t="s">
        <v>1963</v>
      </c>
      <c r="AK223" s="269"/>
      <c r="AL223" s="269"/>
      <c r="AM223" s="272" t="s">
        <v>987</v>
      </c>
      <c r="AN223" s="269" t="s">
        <v>1620</v>
      </c>
      <c r="AO223" s="269" t="s">
        <v>1621</v>
      </c>
      <c r="AP223" s="273" t="s">
        <v>1622</v>
      </c>
      <c r="AQ223" s="269">
        <v>23730947</v>
      </c>
      <c r="AR223" s="269" t="s">
        <v>270</v>
      </c>
      <c r="AS223" s="269" t="s">
        <v>520</v>
      </c>
      <c r="AT223" s="232" t="e">
        <v>#N/A</v>
      </c>
      <c r="AU223" s="218"/>
    </row>
    <row r="224" spans="1:47" ht="22.5" customHeight="1" x14ac:dyDescent="0.25">
      <c r="A224" s="221"/>
      <c r="B224" s="221">
        <v>220</v>
      </c>
      <c r="C224" s="242" t="s">
        <v>2172</v>
      </c>
      <c r="D224" s="234" t="s">
        <v>959</v>
      </c>
      <c r="E224" s="243">
        <v>3</v>
      </c>
      <c r="F224" s="242" t="s">
        <v>2033</v>
      </c>
      <c r="G224" s="242" t="s">
        <v>62</v>
      </c>
      <c r="H224" s="243">
        <v>9</v>
      </c>
      <c r="I224" s="243">
        <v>13</v>
      </c>
      <c r="J224" s="243">
        <v>6</v>
      </c>
      <c r="K224" s="243">
        <v>9</v>
      </c>
      <c r="L224" s="243">
        <v>11</v>
      </c>
      <c r="M224" s="243">
        <v>11</v>
      </c>
      <c r="N224" s="243">
        <v>59</v>
      </c>
      <c r="O224" s="229">
        <v>3</v>
      </c>
      <c r="P224" s="231"/>
      <c r="Q224" s="231"/>
      <c r="R224" s="220">
        <v>0</v>
      </c>
      <c r="S224" s="231"/>
      <c r="T224" s="231"/>
      <c r="U224" s="219">
        <v>0</v>
      </c>
      <c r="V224" s="231"/>
      <c r="W224" s="231"/>
      <c r="X224" s="265">
        <v>0</v>
      </c>
      <c r="Y224" s="228"/>
      <c r="Z224" s="244"/>
      <c r="AA224" s="233" t="s">
        <v>1906</v>
      </c>
      <c r="AB224" s="229" t="s">
        <v>1906</v>
      </c>
      <c r="AC224" s="236" t="s">
        <v>1907</v>
      </c>
      <c r="AD224" s="237" t="s">
        <v>1907</v>
      </c>
      <c r="AE224" s="238" t="s">
        <v>1907</v>
      </c>
      <c r="AF224" s="244"/>
      <c r="AG224" s="224" t="s">
        <v>1908</v>
      </c>
      <c r="AH224" s="244"/>
      <c r="AI224" s="269" t="s">
        <v>1623</v>
      </c>
      <c r="AJ224" s="278" t="s">
        <v>2172</v>
      </c>
      <c r="AK224" s="269" t="s">
        <v>2173</v>
      </c>
      <c r="AL224" s="269" t="s">
        <v>2020</v>
      </c>
      <c r="AM224" s="272" t="s">
        <v>633</v>
      </c>
      <c r="AN224" s="269" t="s">
        <v>1293</v>
      </c>
      <c r="AO224" s="269" t="s">
        <v>634</v>
      </c>
      <c r="AP224" s="273" t="s">
        <v>1624</v>
      </c>
      <c r="AQ224" s="269">
        <v>25452046</v>
      </c>
      <c r="AR224" s="269" t="s">
        <v>62</v>
      </c>
      <c r="AS224" s="269" t="s">
        <v>635</v>
      </c>
      <c r="AT224" s="232" t="e">
        <v>#N/A</v>
      </c>
      <c r="AU224" s="218"/>
    </row>
    <row r="225" spans="1:47" ht="22.5" customHeight="1" x14ac:dyDescent="0.25">
      <c r="A225" s="221"/>
      <c r="B225" s="221">
        <v>221</v>
      </c>
      <c r="C225" s="242" t="s">
        <v>2174</v>
      </c>
      <c r="D225" s="251" t="s">
        <v>959</v>
      </c>
      <c r="E225" s="253">
        <v>9</v>
      </c>
      <c r="F225" s="252" t="s">
        <v>2033</v>
      </c>
      <c r="G225" s="242" t="s">
        <v>62</v>
      </c>
      <c r="H225" s="243">
        <v>34</v>
      </c>
      <c r="I225" s="243">
        <v>21</v>
      </c>
      <c r="J225" s="243">
        <v>23</v>
      </c>
      <c r="K225" s="243">
        <v>22</v>
      </c>
      <c r="L225" s="243">
        <v>26</v>
      </c>
      <c r="M225" s="243">
        <v>19</v>
      </c>
      <c r="N225" s="243">
        <v>145</v>
      </c>
      <c r="O225" s="229">
        <v>5</v>
      </c>
      <c r="P225" s="231"/>
      <c r="Q225" s="231"/>
      <c r="R225" s="220">
        <v>0</v>
      </c>
      <c r="S225" s="231"/>
      <c r="T225" s="231"/>
      <c r="U225" s="219">
        <v>0</v>
      </c>
      <c r="V225" s="231"/>
      <c r="W225" s="231"/>
      <c r="X225" s="265">
        <v>0</v>
      </c>
      <c r="Y225" s="228"/>
      <c r="Z225" s="244"/>
      <c r="AA225" s="233" t="s">
        <v>1906</v>
      </c>
      <c r="AB225" s="229" t="s">
        <v>1906</v>
      </c>
      <c r="AC225" s="236" t="s">
        <v>1907</v>
      </c>
      <c r="AD225" s="237" t="s">
        <v>1907</v>
      </c>
      <c r="AE225" s="238" t="s">
        <v>1907</v>
      </c>
      <c r="AF225" s="244"/>
      <c r="AG225" s="224" t="s">
        <v>1908</v>
      </c>
      <c r="AH225" s="244"/>
      <c r="AI225" s="269" t="s">
        <v>277</v>
      </c>
      <c r="AJ225" s="241" t="s">
        <v>2174</v>
      </c>
      <c r="AK225" s="269"/>
      <c r="AL225" s="269"/>
      <c r="AM225" s="272" t="s">
        <v>1872</v>
      </c>
      <c r="AN225" s="269" t="s">
        <v>1555</v>
      </c>
      <c r="AO225" s="269" t="s">
        <v>278</v>
      </c>
      <c r="AP225" s="273" t="s">
        <v>1625</v>
      </c>
      <c r="AQ225" s="269">
        <v>25634220</v>
      </c>
      <c r="AR225" s="269" t="s">
        <v>62</v>
      </c>
      <c r="AS225" s="269" t="s">
        <v>279</v>
      </c>
      <c r="AT225" s="254" t="e">
        <v>#N/A</v>
      </c>
      <c r="AU225" s="255"/>
    </row>
    <row r="226" spans="1:47" ht="22.5" customHeight="1" x14ac:dyDescent="0.25">
      <c r="A226" s="221"/>
      <c r="B226" s="221">
        <v>222</v>
      </c>
      <c r="C226" s="242" t="s">
        <v>823</v>
      </c>
      <c r="D226" s="251" t="s">
        <v>959</v>
      </c>
      <c r="E226" s="253">
        <v>6</v>
      </c>
      <c r="F226" s="252" t="s">
        <v>2175</v>
      </c>
      <c r="G226" s="242" t="s">
        <v>72</v>
      </c>
      <c r="H226" s="243">
        <v>21</v>
      </c>
      <c r="I226" s="243">
        <v>23</v>
      </c>
      <c r="J226" s="243">
        <v>23</v>
      </c>
      <c r="K226" s="243">
        <v>24</v>
      </c>
      <c r="L226" s="243">
        <v>23</v>
      </c>
      <c r="M226" s="243">
        <v>18</v>
      </c>
      <c r="N226" s="243">
        <v>132</v>
      </c>
      <c r="O226" s="229">
        <v>3</v>
      </c>
      <c r="P226" s="231"/>
      <c r="Q226" s="231"/>
      <c r="R226" s="220">
        <v>0</v>
      </c>
      <c r="S226" s="231"/>
      <c r="T226" s="231"/>
      <c r="U226" s="219">
        <v>0</v>
      </c>
      <c r="V226" s="231"/>
      <c r="W226" s="231"/>
      <c r="X226" s="265">
        <v>0</v>
      </c>
      <c r="Y226" s="228"/>
      <c r="Z226" s="244"/>
      <c r="AA226" s="233" t="s">
        <v>1906</v>
      </c>
      <c r="AB226" s="229" t="s">
        <v>1906</v>
      </c>
      <c r="AC226" s="236" t="s">
        <v>1907</v>
      </c>
      <c r="AD226" s="237" t="s">
        <v>1907</v>
      </c>
      <c r="AE226" s="238" t="s">
        <v>1907</v>
      </c>
      <c r="AF226" s="244"/>
      <c r="AG226" s="224" t="s">
        <v>1908</v>
      </c>
      <c r="AH226" s="244"/>
      <c r="AI226" s="269" t="s">
        <v>824</v>
      </c>
      <c r="AJ226" s="278" t="s">
        <v>823</v>
      </c>
      <c r="AK226" s="269"/>
      <c r="AL226" s="269"/>
      <c r="AM226" s="272" t="s">
        <v>1964</v>
      </c>
      <c r="AN226" s="269" t="s">
        <v>1626</v>
      </c>
      <c r="AO226" s="269" t="s">
        <v>1627</v>
      </c>
      <c r="AP226" s="273" t="s">
        <v>1628</v>
      </c>
      <c r="AQ226" s="269">
        <v>26910891</v>
      </c>
      <c r="AR226" s="269" t="s">
        <v>72</v>
      </c>
      <c r="AS226" s="269" t="s">
        <v>825</v>
      </c>
      <c r="AT226" s="254" t="e">
        <v>#N/A</v>
      </c>
      <c r="AU226" s="255"/>
    </row>
    <row r="227" spans="1:47" ht="22.5" customHeight="1" x14ac:dyDescent="0.25">
      <c r="A227" s="221"/>
      <c r="B227" s="221">
        <v>223</v>
      </c>
      <c r="C227" s="242" t="s">
        <v>193</v>
      </c>
      <c r="D227" s="251" t="s">
        <v>959</v>
      </c>
      <c r="E227" s="253">
        <v>9</v>
      </c>
      <c r="F227" s="252" t="s">
        <v>2175</v>
      </c>
      <c r="G227" s="242" t="s">
        <v>72</v>
      </c>
      <c r="H227" s="243">
        <v>23</v>
      </c>
      <c r="I227" s="243">
        <v>23</v>
      </c>
      <c r="J227" s="243">
        <v>25</v>
      </c>
      <c r="K227" s="243">
        <v>31</v>
      </c>
      <c r="L227" s="243">
        <v>32</v>
      </c>
      <c r="M227" s="243">
        <v>23</v>
      </c>
      <c r="N227" s="243">
        <v>157</v>
      </c>
      <c r="O227" s="229">
        <v>5</v>
      </c>
      <c r="P227" s="231"/>
      <c r="Q227" s="231"/>
      <c r="R227" s="220">
        <v>0</v>
      </c>
      <c r="S227" s="231"/>
      <c r="T227" s="231"/>
      <c r="U227" s="219">
        <v>0</v>
      </c>
      <c r="V227" s="231"/>
      <c r="W227" s="231"/>
      <c r="X227" s="265">
        <v>0</v>
      </c>
      <c r="Y227" s="228"/>
      <c r="Z227" s="244"/>
      <c r="AA227" s="233" t="s">
        <v>1906</v>
      </c>
      <c r="AB227" s="229" t="s">
        <v>1906</v>
      </c>
      <c r="AC227" s="236" t="s">
        <v>1907</v>
      </c>
      <c r="AD227" s="237" t="s">
        <v>1907</v>
      </c>
      <c r="AE227" s="238" t="s">
        <v>1907</v>
      </c>
      <c r="AF227" s="244"/>
      <c r="AG227" s="224" t="s">
        <v>1908</v>
      </c>
      <c r="AH227" s="244"/>
      <c r="AI227" s="269" t="s">
        <v>194</v>
      </c>
      <c r="AJ227" s="278" t="s">
        <v>193</v>
      </c>
      <c r="AK227" s="269"/>
      <c r="AL227" s="269"/>
      <c r="AM227" s="272" t="s">
        <v>1965</v>
      </c>
      <c r="AN227" s="269" t="s">
        <v>1629</v>
      </c>
      <c r="AO227" s="269" t="s">
        <v>1630</v>
      </c>
      <c r="AP227" s="273" t="s">
        <v>1631</v>
      </c>
      <c r="AQ227" s="269">
        <v>26910616</v>
      </c>
      <c r="AR227" s="269" t="s">
        <v>72</v>
      </c>
      <c r="AS227" s="269" t="s">
        <v>195</v>
      </c>
      <c r="AT227" s="254" t="e">
        <v>#N/A</v>
      </c>
      <c r="AU227" s="255"/>
    </row>
    <row r="228" spans="1:47" ht="22.5" customHeight="1" x14ac:dyDescent="0.25">
      <c r="A228" s="221"/>
      <c r="B228" s="221">
        <v>224</v>
      </c>
      <c r="C228" s="242" t="s">
        <v>1966</v>
      </c>
      <c r="D228" s="251" t="s">
        <v>2022</v>
      </c>
      <c r="E228" s="253">
        <v>6</v>
      </c>
      <c r="F228" s="252" t="s">
        <v>2175</v>
      </c>
      <c r="G228" s="242" t="s">
        <v>72</v>
      </c>
      <c r="H228" s="243">
        <v>0</v>
      </c>
      <c r="I228" s="243">
        <v>0</v>
      </c>
      <c r="J228" s="243">
        <v>0</v>
      </c>
      <c r="K228" s="243">
        <v>43</v>
      </c>
      <c r="L228" s="243">
        <v>45</v>
      </c>
      <c r="M228" s="243">
        <v>33</v>
      </c>
      <c r="N228" s="243">
        <v>121</v>
      </c>
      <c r="O228" s="229">
        <v>5</v>
      </c>
      <c r="P228" s="231"/>
      <c r="Q228" s="231"/>
      <c r="R228" s="220">
        <v>0</v>
      </c>
      <c r="S228" s="231"/>
      <c r="T228" s="231"/>
      <c r="U228" s="219">
        <v>0</v>
      </c>
      <c r="V228" s="231"/>
      <c r="W228" s="231"/>
      <c r="X228" s="265">
        <v>0</v>
      </c>
      <c r="Y228" s="228"/>
      <c r="Z228" s="244"/>
      <c r="AA228" s="233" t="s">
        <v>1906</v>
      </c>
      <c r="AB228" s="229" t="s">
        <v>1906</v>
      </c>
      <c r="AC228" s="236" t="s">
        <v>1907</v>
      </c>
      <c r="AD228" s="237" t="s">
        <v>1907</v>
      </c>
      <c r="AE228" s="238" t="s">
        <v>1907</v>
      </c>
      <c r="AF228" s="244"/>
      <c r="AG228" s="224" t="s">
        <v>1908</v>
      </c>
      <c r="AH228" s="244"/>
      <c r="AI228" s="269" t="s">
        <v>298</v>
      </c>
      <c r="AJ228" s="278" t="s">
        <v>1966</v>
      </c>
      <c r="AK228" s="269"/>
      <c r="AL228" s="269"/>
      <c r="AM228" s="272" t="s">
        <v>238</v>
      </c>
      <c r="AN228" s="269" t="s">
        <v>1632</v>
      </c>
      <c r="AO228" s="269" t="s">
        <v>138</v>
      </c>
      <c r="AP228" s="273" t="s">
        <v>1633</v>
      </c>
      <c r="AQ228" s="269">
        <v>26819026</v>
      </c>
      <c r="AR228" s="269" t="s">
        <v>72</v>
      </c>
      <c r="AS228" s="269" t="s">
        <v>299</v>
      </c>
      <c r="AT228" s="254" t="e">
        <v>#N/A</v>
      </c>
      <c r="AU228" s="255"/>
    </row>
    <row r="229" spans="1:47" ht="22.5" customHeight="1" x14ac:dyDescent="0.25">
      <c r="A229" s="221"/>
      <c r="B229" s="221">
        <v>225</v>
      </c>
      <c r="C229" s="242" t="s">
        <v>1968</v>
      </c>
      <c r="D229" s="234" t="s">
        <v>959</v>
      </c>
      <c r="E229" s="243">
        <v>14</v>
      </c>
      <c r="F229" s="242" t="s">
        <v>2175</v>
      </c>
      <c r="G229" s="242" t="s">
        <v>72</v>
      </c>
      <c r="H229" s="243">
        <v>59</v>
      </c>
      <c r="I229" s="243">
        <v>49</v>
      </c>
      <c r="J229" s="243">
        <v>43</v>
      </c>
      <c r="K229" s="243">
        <v>42</v>
      </c>
      <c r="L229" s="243">
        <v>48</v>
      </c>
      <c r="M229" s="243">
        <v>54</v>
      </c>
      <c r="N229" s="243">
        <v>295</v>
      </c>
      <c r="O229" s="229">
        <v>5</v>
      </c>
      <c r="P229" s="231"/>
      <c r="Q229" s="231"/>
      <c r="R229" s="220">
        <v>0</v>
      </c>
      <c r="S229" s="231"/>
      <c r="T229" s="231"/>
      <c r="U229" s="219">
        <v>0</v>
      </c>
      <c r="V229" s="231"/>
      <c r="W229" s="231"/>
      <c r="X229" s="265">
        <v>0</v>
      </c>
      <c r="Y229" s="228"/>
      <c r="Z229" s="244"/>
      <c r="AA229" s="233" t="s">
        <v>1906</v>
      </c>
      <c r="AB229" s="229" t="s">
        <v>1906</v>
      </c>
      <c r="AC229" s="236" t="s">
        <v>1907</v>
      </c>
      <c r="AD229" s="237" t="s">
        <v>1907</v>
      </c>
      <c r="AE229" s="238" t="s">
        <v>1907</v>
      </c>
      <c r="AF229" s="244"/>
      <c r="AG229" s="224" t="s">
        <v>1908</v>
      </c>
      <c r="AH229" s="244"/>
      <c r="AI229" s="269" t="s">
        <v>826</v>
      </c>
      <c r="AJ229" s="278" t="s">
        <v>1968</v>
      </c>
      <c r="AK229" s="269"/>
      <c r="AL229" s="269" t="s">
        <v>2020</v>
      </c>
      <c r="AM229" s="272" t="s">
        <v>1969</v>
      </c>
      <c r="AN229" s="269" t="s">
        <v>1634</v>
      </c>
      <c r="AO229" s="269" t="s">
        <v>827</v>
      </c>
      <c r="AP229" s="273" t="s">
        <v>1635</v>
      </c>
      <c r="AQ229" s="269">
        <v>26911317</v>
      </c>
      <c r="AR229" s="269" t="s">
        <v>72</v>
      </c>
      <c r="AS229" s="269" t="s">
        <v>828</v>
      </c>
      <c r="AT229" s="232" t="e">
        <v>#N/A</v>
      </c>
      <c r="AU229" s="218"/>
    </row>
    <row r="230" spans="1:47" ht="22.5" customHeight="1" x14ac:dyDescent="0.25">
      <c r="A230" s="221"/>
      <c r="B230" s="221">
        <v>226</v>
      </c>
      <c r="C230" s="242" t="s">
        <v>1970</v>
      </c>
      <c r="D230" s="251" t="s">
        <v>959</v>
      </c>
      <c r="E230" s="253">
        <v>6</v>
      </c>
      <c r="F230" s="252" t="s">
        <v>2175</v>
      </c>
      <c r="G230" s="242" t="s">
        <v>72</v>
      </c>
      <c r="H230" s="243">
        <v>20</v>
      </c>
      <c r="I230" s="243">
        <v>19</v>
      </c>
      <c r="J230" s="243">
        <v>16</v>
      </c>
      <c r="K230" s="243">
        <v>15</v>
      </c>
      <c r="L230" s="243">
        <v>22</v>
      </c>
      <c r="M230" s="243">
        <v>17</v>
      </c>
      <c r="N230" s="243">
        <v>109</v>
      </c>
      <c r="O230" s="229">
        <v>3</v>
      </c>
      <c r="P230" s="231"/>
      <c r="Q230" s="231"/>
      <c r="R230" s="220">
        <v>0</v>
      </c>
      <c r="S230" s="231"/>
      <c r="T230" s="231"/>
      <c r="U230" s="219">
        <v>0</v>
      </c>
      <c r="V230" s="231"/>
      <c r="W230" s="231"/>
      <c r="X230" s="265">
        <v>0</v>
      </c>
      <c r="Y230" s="228"/>
      <c r="Z230" s="244"/>
      <c r="AA230" s="233" t="s">
        <v>1906</v>
      </c>
      <c r="AB230" s="229" t="s">
        <v>1906</v>
      </c>
      <c r="AC230" s="236" t="s">
        <v>1907</v>
      </c>
      <c r="AD230" s="237" t="s">
        <v>1907</v>
      </c>
      <c r="AE230" s="238" t="s">
        <v>1907</v>
      </c>
      <c r="AF230" s="244"/>
      <c r="AG230" s="224" t="s">
        <v>1908</v>
      </c>
      <c r="AH230" s="244"/>
      <c r="AI230" s="269" t="s">
        <v>1636</v>
      </c>
      <c r="AJ230" s="278" t="s">
        <v>1970</v>
      </c>
      <c r="AK230" s="269"/>
      <c r="AL230" s="269" t="s">
        <v>2020</v>
      </c>
      <c r="AM230" s="272" t="s">
        <v>1971</v>
      </c>
      <c r="AN230" s="269" t="s">
        <v>1637</v>
      </c>
      <c r="AO230" s="269" t="s">
        <v>830</v>
      </c>
      <c r="AP230" s="273" t="s">
        <v>1638</v>
      </c>
      <c r="AQ230" s="269">
        <v>26911865</v>
      </c>
      <c r="AR230" s="269" t="s">
        <v>72</v>
      </c>
      <c r="AS230" s="269" t="s">
        <v>831</v>
      </c>
      <c r="AT230" s="254" t="e">
        <v>#N/A</v>
      </c>
      <c r="AU230" s="255"/>
    </row>
    <row r="231" spans="1:47" ht="22.5" customHeight="1" x14ac:dyDescent="0.25">
      <c r="A231" s="221"/>
      <c r="B231" s="221">
        <v>227</v>
      </c>
      <c r="C231" s="242" t="s">
        <v>1972</v>
      </c>
      <c r="D231" s="251" t="s">
        <v>959</v>
      </c>
      <c r="E231" s="253">
        <v>7</v>
      </c>
      <c r="F231" s="252" t="s">
        <v>2175</v>
      </c>
      <c r="G231" s="242" t="s">
        <v>72</v>
      </c>
      <c r="H231" s="243">
        <v>30</v>
      </c>
      <c r="I231" s="243">
        <v>33</v>
      </c>
      <c r="J231" s="243">
        <v>20</v>
      </c>
      <c r="K231" s="243">
        <v>18</v>
      </c>
      <c r="L231" s="243">
        <v>18</v>
      </c>
      <c r="M231" s="243">
        <v>18</v>
      </c>
      <c r="N231" s="243">
        <v>137</v>
      </c>
      <c r="O231" s="229">
        <v>3</v>
      </c>
      <c r="P231" s="231"/>
      <c r="Q231" s="231"/>
      <c r="R231" s="220">
        <v>0</v>
      </c>
      <c r="S231" s="231"/>
      <c r="T231" s="231"/>
      <c r="U231" s="219">
        <v>0</v>
      </c>
      <c r="V231" s="231"/>
      <c r="W231" s="231"/>
      <c r="X231" s="265">
        <v>0</v>
      </c>
      <c r="Y231" s="228"/>
      <c r="Z231" s="244"/>
      <c r="AA231" s="233" t="s">
        <v>1906</v>
      </c>
      <c r="AB231" s="229" t="s">
        <v>1906</v>
      </c>
      <c r="AC231" s="236" t="s">
        <v>1907</v>
      </c>
      <c r="AD231" s="237" t="s">
        <v>1907</v>
      </c>
      <c r="AE231" s="238" t="s">
        <v>1907</v>
      </c>
      <c r="AF231" s="244"/>
      <c r="AG231" s="224" t="s">
        <v>1908</v>
      </c>
      <c r="AH231" s="244"/>
      <c r="AI231" s="269" t="s">
        <v>832</v>
      </c>
      <c r="AJ231" s="278" t="s">
        <v>1972</v>
      </c>
      <c r="AK231" s="269"/>
      <c r="AL231" s="269" t="s">
        <v>2020</v>
      </c>
      <c r="AM231" s="272" t="s">
        <v>1477</v>
      </c>
      <c r="AN231" s="269" t="s">
        <v>1639</v>
      </c>
      <c r="AO231" s="269" t="s">
        <v>833</v>
      </c>
      <c r="AP231" s="273" t="s">
        <v>1640</v>
      </c>
      <c r="AQ231" s="269">
        <v>26939515</v>
      </c>
      <c r="AR231" s="269" t="s">
        <v>72</v>
      </c>
      <c r="AS231" s="269" t="s">
        <v>834</v>
      </c>
      <c r="AT231" s="254" t="e">
        <v>#N/A</v>
      </c>
      <c r="AU231" s="255"/>
    </row>
    <row r="232" spans="1:47" ht="22.5" customHeight="1" x14ac:dyDescent="0.25">
      <c r="A232" s="221"/>
      <c r="B232" s="221">
        <v>228</v>
      </c>
      <c r="C232" s="242" t="s">
        <v>69</v>
      </c>
      <c r="D232" s="234" t="s">
        <v>959</v>
      </c>
      <c r="E232" s="243">
        <v>12</v>
      </c>
      <c r="F232" s="242" t="s">
        <v>2175</v>
      </c>
      <c r="G232" s="242" t="s">
        <v>72</v>
      </c>
      <c r="H232" s="243">
        <v>46</v>
      </c>
      <c r="I232" s="243">
        <v>48</v>
      </c>
      <c r="J232" s="243">
        <v>47</v>
      </c>
      <c r="K232" s="243">
        <v>43</v>
      </c>
      <c r="L232" s="243">
        <v>49</v>
      </c>
      <c r="M232" s="243">
        <v>48</v>
      </c>
      <c r="N232" s="243">
        <v>281</v>
      </c>
      <c r="O232" s="229">
        <v>5</v>
      </c>
      <c r="P232" s="231"/>
      <c r="Q232" s="231"/>
      <c r="R232" s="220">
        <v>0</v>
      </c>
      <c r="S232" s="231"/>
      <c r="T232" s="231"/>
      <c r="U232" s="219">
        <v>0</v>
      </c>
      <c r="V232" s="231"/>
      <c r="W232" s="231"/>
      <c r="X232" s="265">
        <v>0</v>
      </c>
      <c r="Y232" s="228"/>
      <c r="Z232" s="244"/>
      <c r="AA232" s="233" t="s">
        <v>1906</v>
      </c>
      <c r="AB232" s="229" t="s">
        <v>1906</v>
      </c>
      <c r="AC232" s="236" t="s">
        <v>1907</v>
      </c>
      <c r="AD232" s="237" t="s">
        <v>1907</v>
      </c>
      <c r="AE232" s="238" t="s">
        <v>1907</v>
      </c>
      <c r="AF232" s="244"/>
      <c r="AG232" s="224" t="s">
        <v>1908</v>
      </c>
      <c r="AH232" s="244"/>
      <c r="AI232" s="269" t="s">
        <v>70</v>
      </c>
      <c r="AJ232" s="271" t="s">
        <v>69</v>
      </c>
      <c r="AK232" s="269"/>
      <c r="AL232" s="269" t="s">
        <v>2020</v>
      </c>
      <c r="AM232" s="272" t="s">
        <v>500</v>
      </c>
      <c r="AN232" s="269" t="s">
        <v>1641</v>
      </c>
      <c r="AO232" s="269" t="s">
        <v>71</v>
      </c>
      <c r="AP232" s="273" t="s">
        <v>2176</v>
      </c>
      <c r="AQ232" s="269">
        <v>26951266</v>
      </c>
      <c r="AR232" s="269" t="s">
        <v>72</v>
      </c>
      <c r="AS232" s="269" t="s">
        <v>73</v>
      </c>
      <c r="AT232" s="232" t="e">
        <v>#N/A</v>
      </c>
      <c r="AU232" s="218"/>
    </row>
    <row r="233" spans="1:47" ht="22.5" customHeight="1" x14ac:dyDescent="0.25">
      <c r="A233" s="221"/>
      <c r="B233" s="221">
        <v>229</v>
      </c>
      <c r="C233" s="242" t="s">
        <v>486</v>
      </c>
      <c r="D233" s="234" t="s">
        <v>959</v>
      </c>
      <c r="E233" s="243">
        <v>18</v>
      </c>
      <c r="F233" s="242" t="s">
        <v>2175</v>
      </c>
      <c r="G233" s="242" t="s">
        <v>72</v>
      </c>
      <c r="H233" s="243">
        <v>70</v>
      </c>
      <c r="I233" s="243">
        <v>65</v>
      </c>
      <c r="J233" s="243">
        <v>50</v>
      </c>
      <c r="K233" s="243">
        <v>66</v>
      </c>
      <c r="L233" s="243">
        <v>62</v>
      </c>
      <c r="M233" s="243">
        <v>63</v>
      </c>
      <c r="N233" s="243">
        <v>376</v>
      </c>
      <c r="O233" s="229">
        <v>7</v>
      </c>
      <c r="P233" s="231"/>
      <c r="Q233" s="231"/>
      <c r="R233" s="220">
        <v>0</v>
      </c>
      <c r="S233" s="231"/>
      <c r="T233" s="231"/>
      <c r="U233" s="219">
        <v>0</v>
      </c>
      <c r="V233" s="231"/>
      <c r="W233" s="231"/>
      <c r="X233" s="265">
        <v>0</v>
      </c>
      <c r="Y233" s="228"/>
      <c r="Z233" s="244"/>
      <c r="AA233" s="233" t="s">
        <v>1906</v>
      </c>
      <c r="AB233" s="229" t="s">
        <v>1906</v>
      </c>
      <c r="AC233" s="236" t="s">
        <v>1907</v>
      </c>
      <c r="AD233" s="237" t="s">
        <v>1907</v>
      </c>
      <c r="AE233" s="238" t="s">
        <v>1907</v>
      </c>
      <c r="AF233" s="244"/>
      <c r="AG233" s="224" t="s">
        <v>1908</v>
      </c>
      <c r="AH233" s="244"/>
      <c r="AI233" s="269" t="s">
        <v>487</v>
      </c>
      <c r="AJ233" s="241" t="s">
        <v>486</v>
      </c>
      <c r="AK233" s="269"/>
      <c r="AL233" s="269"/>
      <c r="AM233" s="272" t="s">
        <v>1322</v>
      </c>
      <c r="AN233" s="269" t="s">
        <v>1642</v>
      </c>
      <c r="AO233" s="269" t="s">
        <v>489</v>
      </c>
      <c r="AP233" s="273" t="s">
        <v>1643</v>
      </c>
      <c r="AQ233" s="269">
        <v>26954479</v>
      </c>
      <c r="AR233" s="269" t="s">
        <v>72</v>
      </c>
      <c r="AS233" s="269" t="s">
        <v>490</v>
      </c>
      <c r="AT233" s="230" t="s">
        <v>2177</v>
      </c>
      <c r="AU233" s="218"/>
    </row>
    <row r="234" spans="1:47" ht="22.5" customHeight="1" x14ac:dyDescent="0.25">
      <c r="A234" s="221"/>
      <c r="B234" s="221">
        <v>230</v>
      </c>
      <c r="C234" s="242" t="s">
        <v>1873</v>
      </c>
      <c r="D234" s="234" t="s">
        <v>959</v>
      </c>
      <c r="E234" s="243">
        <v>16</v>
      </c>
      <c r="F234" s="242" t="s">
        <v>2175</v>
      </c>
      <c r="G234" s="242" t="s">
        <v>72</v>
      </c>
      <c r="H234" s="243">
        <v>73</v>
      </c>
      <c r="I234" s="243">
        <v>54</v>
      </c>
      <c r="J234" s="243">
        <v>48</v>
      </c>
      <c r="K234" s="243">
        <v>62</v>
      </c>
      <c r="L234" s="243">
        <v>57</v>
      </c>
      <c r="M234" s="243">
        <v>74</v>
      </c>
      <c r="N234" s="243">
        <v>368</v>
      </c>
      <c r="O234" s="229">
        <v>7</v>
      </c>
      <c r="P234" s="231"/>
      <c r="Q234" s="231"/>
      <c r="R234" s="220">
        <v>0</v>
      </c>
      <c r="S234" s="231"/>
      <c r="T234" s="231"/>
      <c r="U234" s="219">
        <v>0</v>
      </c>
      <c r="V234" s="231"/>
      <c r="W234" s="231"/>
      <c r="X234" s="265">
        <v>0</v>
      </c>
      <c r="Y234" s="228"/>
      <c r="Z234" s="244"/>
      <c r="AA234" s="233" t="s">
        <v>1906</v>
      </c>
      <c r="AB234" s="229" t="s">
        <v>1906</v>
      </c>
      <c r="AC234" s="236" t="s">
        <v>1907</v>
      </c>
      <c r="AD234" s="237" t="s">
        <v>1907</v>
      </c>
      <c r="AE234" s="238" t="s">
        <v>1907</v>
      </c>
      <c r="AF234" s="244"/>
      <c r="AG234" s="224" t="s">
        <v>1908</v>
      </c>
      <c r="AH234" s="244"/>
      <c r="AI234" s="269" t="s">
        <v>1874</v>
      </c>
      <c r="AJ234" s="279" t="s">
        <v>1873</v>
      </c>
      <c r="AK234" s="269"/>
      <c r="AL234" s="269"/>
      <c r="AM234" s="272" t="s">
        <v>2178</v>
      </c>
      <c r="AN234" s="269" t="s">
        <v>1644</v>
      </c>
      <c r="AO234" s="269" t="s">
        <v>138</v>
      </c>
      <c r="AP234" s="273" t="s">
        <v>2179</v>
      </c>
      <c r="AQ234" s="269">
        <v>26938560</v>
      </c>
      <c r="AR234" s="269" t="s">
        <v>72</v>
      </c>
      <c r="AS234" s="269" t="s">
        <v>139</v>
      </c>
      <c r="AT234" s="232" t="e">
        <v>#N/A</v>
      </c>
      <c r="AU234" s="218"/>
    </row>
    <row r="235" spans="1:47" ht="22.5" customHeight="1" x14ac:dyDescent="0.25">
      <c r="A235" s="221"/>
      <c r="B235" s="221">
        <v>231</v>
      </c>
      <c r="C235" s="242" t="s">
        <v>265</v>
      </c>
      <c r="D235" s="234" t="s">
        <v>959</v>
      </c>
      <c r="E235" s="243">
        <v>11</v>
      </c>
      <c r="F235" s="242" t="s">
        <v>2175</v>
      </c>
      <c r="G235" s="242" t="s">
        <v>72</v>
      </c>
      <c r="H235" s="243">
        <v>48</v>
      </c>
      <c r="I235" s="243">
        <v>50</v>
      </c>
      <c r="J235" s="243">
        <v>44</v>
      </c>
      <c r="K235" s="243">
        <v>38</v>
      </c>
      <c r="L235" s="243">
        <v>41</v>
      </c>
      <c r="M235" s="243">
        <v>25</v>
      </c>
      <c r="N235" s="243">
        <v>246</v>
      </c>
      <c r="O235" s="229">
        <v>5</v>
      </c>
      <c r="P235" s="231"/>
      <c r="Q235" s="231"/>
      <c r="R235" s="220">
        <v>0</v>
      </c>
      <c r="S235" s="231"/>
      <c r="T235" s="231"/>
      <c r="U235" s="219">
        <v>0</v>
      </c>
      <c r="V235" s="231"/>
      <c r="W235" s="231"/>
      <c r="X235" s="265">
        <v>0</v>
      </c>
      <c r="Y235" s="228"/>
      <c r="Z235" s="244"/>
      <c r="AA235" s="233" t="s">
        <v>1906</v>
      </c>
      <c r="AB235" s="229" t="s">
        <v>1906</v>
      </c>
      <c r="AC235" s="236" t="s">
        <v>1907</v>
      </c>
      <c r="AD235" s="237" t="s">
        <v>1907</v>
      </c>
      <c r="AE235" s="238" t="s">
        <v>1907</v>
      </c>
      <c r="AF235" s="244"/>
      <c r="AG235" s="224" t="s">
        <v>1908</v>
      </c>
      <c r="AH235" s="244"/>
      <c r="AI235" s="269" t="s">
        <v>266</v>
      </c>
      <c r="AJ235" s="241" t="s">
        <v>265</v>
      </c>
      <c r="AK235" s="269"/>
      <c r="AL235" s="269"/>
      <c r="AM235" s="272" t="s">
        <v>2180</v>
      </c>
      <c r="AN235" s="269" t="s">
        <v>1645</v>
      </c>
      <c r="AO235" s="269" t="s">
        <v>267</v>
      </c>
      <c r="AP235" s="273" t="s">
        <v>1646</v>
      </c>
      <c r="AQ235" s="269">
        <v>26222914</v>
      </c>
      <c r="AR235" s="269" t="s">
        <v>72</v>
      </c>
      <c r="AS235" s="269" t="s">
        <v>268</v>
      </c>
      <c r="AT235" s="230" t="e">
        <v>#N/A</v>
      </c>
      <c r="AU235" s="218"/>
    </row>
    <row r="236" spans="1:47" ht="22.5" customHeight="1" x14ac:dyDescent="0.25">
      <c r="A236" s="221"/>
      <c r="B236" s="221">
        <v>232</v>
      </c>
      <c r="C236" s="242" t="s">
        <v>2181</v>
      </c>
      <c r="D236" s="251" t="s">
        <v>959</v>
      </c>
      <c r="E236" s="253">
        <v>12</v>
      </c>
      <c r="F236" s="252" t="s">
        <v>2175</v>
      </c>
      <c r="G236" s="242" t="s">
        <v>72</v>
      </c>
      <c r="H236" s="243">
        <v>46</v>
      </c>
      <c r="I236" s="243">
        <v>41</v>
      </c>
      <c r="J236" s="243">
        <v>45</v>
      </c>
      <c r="K236" s="243">
        <v>45</v>
      </c>
      <c r="L236" s="243">
        <v>48</v>
      </c>
      <c r="M236" s="243">
        <v>47</v>
      </c>
      <c r="N236" s="243">
        <v>272</v>
      </c>
      <c r="O236" s="229">
        <v>5</v>
      </c>
      <c r="P236" s="231"/>
      <c r="Q236" s="231"/>
      <c r="R236" s="220">
        <v>0</v>
      </c>
      <c r="S236" s="231"/>
      <c r="T236" s="231"/>
      <c r="U236" s="219">
        <v>0</v>
      </c>
      <c r="V236" s="231"/>
      <c r="W236" s="231"/>
      <c r="X236" s="265">
        <v>0</v>
      </c>
      <c r="Y236" s="228"/>
      <c r="Z236" s="244"/>
      <c r="AA236" s="233" t="s">
        <v>1906</v>
      </c>
      <c r="AB236" s="229" t="s">
        <v>1906</v>
      </c>
      <c r="AC236" s="236" t="s">
        <v>1907</v>
      </c>
      <c r="AD236" s="237" t="s">
        <v>1907</v>
      </c>
      <c r="AE236" s="238" t="s">
        <v>1907</v>
      </c>
      <c r="AF236" s="244"/>
      <c r="AG236" s="224" t="s">
        <v>1908</v>
      </c>
      <c r="AH236" s="244"/>
      <c r="AI236" s="269" t="s">
        <v>1875</v>
      </c>
      <c r="AJ236" s="241" t="s">
        <v>2181</v>
      </c>
      <c r="AK236" s="269" t="s">
        <v>2182</v>
      </c>
      <c r="AL236" s="269"/>
      <c r="AM236" s="272" t="s">
        <v>1974</v>
      </c>
      <c r="AN236" s="269" t="s">
        <v>327</v>
      </c>
      <c r="AO236" s="269" t="s">
        <v>328</v>
      </c>
      <c r="AP236" s="273" t="s">
        <v>1647</v>
      </c>
      <c r="AQ236" s="269">
        <v>26910638</v>
      </c>
      <c r="AR236" s="269" t="s">
        <v>72</v>
      </c>
      <c r="AS236" s="269" t="s">
        <v>329</v>
      </c>
      <c r="AT236" s="254" t="e">
        <v>#N/A</v>
      </c>
      <c r="AU236" s="255"/>
    </row>
    <row r="237" spans="1:47" ht="22.5" customHeight="1" x14ac:dyDescent="0.25">
      <c r="A237" s="221"/>
      <c r="B237" s="221">
        <v>233</v>
      </c>
      <c r="C237" s="242" t="s">
        <v>835</v>
      </c>
      <c r="D237" s="234" t="s">
        <v>959</v>
      </c>
      <c r="E237" s="243">
        <v>11</v>
      </c>
      <c r="F237" s="242" t="s">
        <v>2175</v>
      </c>
      <c r="G237" s="242" t="s">
        <v>72</v>
      </c>
      <c r="H237" s="243">
        <v>38</v>
      </c>
      <c r="I237" s="243">
        <v>39</v>
      </c>
      <c r="J237" s="243">
        <v>27</v>
      </c>
      <c r="K237" s="243">
        <v>45</v>
      </c>
      <c r="L237" s="243">
        <v>45</v>
      </c>
      <c r="M237" s="243">
        <v>37</v>
      </c>
      <c r="N237" s="243">
        <v>231</v>
      </c>
      <c r="O237" s="229">
        <v>5</v>
      </c>
      <c r="P237" s="231"/>
      <c r="Q237" s="231"/>
      <c r="R237" s="220">
        <v>0</v>
      </c>
      <c r="S237" s="231"/>
      <c r="T237" s="231"/>
      <c r="U237" s="219">
        <v>0</v>
      </c>
      <c r="V237" s="231"/>
      <c r="W237" s="231"/>
      <c r="X237" s="265">
        <v>0</v>
      </c>
      <c r="Y237" s="228"/>
      <c r="Z237" s="244"/>
      <c r="AA237" s="233" t="s">
        <v>1906</v>
      </c>
      <c r="AB237" s="229" t="s">
        <v>1906</v>
      </c>
      <c r="AC237" s="236" t="s">
        <v>1907</v>
      </c>
      <c r="AD237" s="237" t="s">
        <v>1907</v>
      </c>
      <c r="AE237" s="238" t="s">
        <v>1907</v>
      </c>
      <c r="AF237" s="244"/>
      <c r="AG237" s="224" t="s">
        <v>1908</v>
      </c>
      <c r="AH237" s="244"/>
      <c r="AI237" s="269" t="s">
        <v>1648</v>
      </c>
      <c r="AJ237" s="241" t="s">
        <v>835</v>
      </c>
      <c r="AK237" s="269"/>
      <c r="AL237" s="269" t="s">
        <v>2020</v>
      </c>
      <c r="AM237" s="272" t="s">
        <v>1975</v>
      </c>
      <c r="AN237" s="269" t="s">
        <v>836</v>
      </c>
      <c r="AO237" s="269" t="s">
        <v>837</v>
      </c>
      <c r="AP237" s="273" t="s">
        <v>1649</v>
      </c>
      <c r="AQ237" s="269">
        <v>26923755</v>
      </c>
      <c r="AR237" s="269" t="s">
        <v>72</v>
      </c>
      <c r="AS237" s="269" t="s">
        <v>838</v>
      </c>
      <c r="AT237" s="232" t="e">
        <v>#N/A</v>
      </c>
      <c r="AU237" s="218"/>
    </row>
    <row r="238" spans="1:47" ht="22.5" customHeight="1" x14ac:dyDescent="0.25">
      <c r="A238" s="221"/>
      <c r="B238" s="221">
        <v>234</v>
      </c>
      <c r="C238" s="242" t="s">
        <v>1976</v>
      </c>
      <c r="D238" s="234" t="s">
        <v>959</v>
      </c>
      <c r="E238" s="243">
        <v>12</v>
      </c>
      <c r="F238" s="242" t="s">
        <v>2175</v>
      </c>
      <c r="G238" s="242" t="s">
        <v>72</v>
      </c>
      <c r="H238" s="243">
        <v>36</v>
      </c>
      <c r="I238" s="243">
        <v>41</v>
      </c>
      <c r="J238" s="243">
        <v>35</v>
      </c>
      <c r="K238" s="243">
        <v>37</v>
      </c>
      <c r="L238" s="243">
        <v>40</v>
      </c>
      <c r="M238" s="243">
        <v>42</v>
      </c>
      <c r="N238" s="243">
        <v>231</v>
      </c>
      <c r="O238" s="229">
        <v>5</v>
      </c>
      <c r="P238" s="231"/>
      <c r="Q238" s="231"/>
      <c r="R238" s="220">
        <v>0</v>
      </c>
      <c r="S238" s="231"/>
      <c r="T238" s="231"/>
      <c r="U238" s="219">
        <v>0</v>
      </c>
      <c r="V238" s="231"/>
      <c r="W238" s="231"/>
      <c r="X238" s="265">
        <v>0</v>
      </c>
      <c r="Y238" s="228"/>
      <c r="Z238" s="244"/>
      <c r="AA238" s="233" t="s">
        <v>1906</v>
      </c>
      <c r="AB238" s="229" t="s">
        <v>1906</v>
      </c>
      <c r="AC238" s="236" t="s">
        <v>1907</v>
      </c>
      <c r="AD238" s="237" t="s">
        <v>1907</v>
      </c>
      <c r="AE238" s="238" t="s">
        <v>1907</v>
      </c>
      <c r="AF238" s="244"/>
      <c r="AG238" s="224" t="s">
        <v>1908</v>
      </c>
      <c r="AH238" s="244"/>
      <c r="AI238" s="269" t="s">
        <v>839</v>
      </c>
      <c r="AJ238" s="278" t="s">
        <v>1976</v>
      </c>
      <c r="AK238" s="269"/>
      <c r="AL238" s="269" t="s">
        <v>2020</v>
      </c>
      <c r="AM238" s="272" t="s">
        <v>1977</v>
      </c>
      <c r="AN238" s="269" t="s">
        <v>1650</v>
      </c>
      <c r="AO238" s="269" t="s">
        <v>840</v>
      </c>
      <c r="AP238" s="273" t="s">
        <v>1651</v>
      </c>
      <c r="AQ238" s="269">
        <v>26910459</v>
      </c>
      <c r="AR238" s="269" t="s">
        <v>72</v>
      </c>
      <c r="AS238" s="269" t="s">
        <v>841</v>
      </c>
      <c r="AT238" s="232" t="e">
        <v>#N/A</v>
      </c>
      <c r="AU238" s="218"/>
    </row>
    <row r="239" spans="1:47" ht="22.5" customHeight="1" x14ac:dyDescent="0.25">
      <c r="A239" s="221"/>
      <c r="B239" s="221">
        <v>235</v>
      </c>
      <c r="C239" s="242" t="s">
        <v>2183</v>
      </c>
      <c r="D239" s="251" t="s">
        <v>959</v>
      </c>
      <c r="E239" s="253">
        <v>3</v>
      </c>
      <c r="F239" s="252" t="s">
        <v>2033</v>
      </c>
      <c r="G239" s="242" t="s">
        <v>62</v>
      </c>
      <c r="H239" s="243">
        <v>8</v>
      </c>
      <c r="I239" s="243">
        <v>9</v>
      </c>
      <c r="J239" s="243">
        <v>9</v>
      </c>
      <c r="K239" s="243">
        <v>8</v>
      </c>
      <c r="L239" s="243">
        <v>6</v>
      </c>
      <c r="M239" s="243">
        <v>6</v>
      </c>
      <c r="N239" s="243">
        <v>46</v>
      </c>
      <c r="O239" s="229">
        <v>3</v>
      </c>
      <c r="P239" s="231"/>
      <c r="Q239" s="231"/>
      <c r="R239" s="220">
        <v>0</v>
      </c>
      <c r="S239" s="231"/>
      <c r="T239" s="231"/>
      <c r="U239" s="219">
        <v>0</v>
      </c>
      <c r="V239" s="231"/>
      <c r="W239" s="231"/>
      <c r="X239" s="265">
        <v>0</v>
      </c>
      <c r="Y239" s="228"/>
      <c r="Z239" s="244"/>
      <c r="AA239" s="233" t="s">
        <v>1906</v>
      </c>
      <c r="AB239" s="229" t="s">
        <v>1906</v>
      </c>
      <c r="AC239" s="236" t="s">
        <v>1907</v>
      </c>
      <c r="AD239" s="237" t="s">
        <v>1907</v>
      </c>
      <c r="AE239" s="238" t="s">
        <v>1907</v>
      </c>
      <c r="AF239" s="244"/>
      <c r="AG239" s="224" t="s">
        <v>1908</v>
      </c>
      <c r="AH239" s="244"/>
      <c r="AI239" s="269" t="s">
        <v>1652</v>
      </c>
      <c r="AJ239" s="241" t="s">
        <v>2183</v>
      </c>
      <c r="AK239" s="269" t="s">
        <v>2184</v>
      </c>
      <c r="AL239" s="269"/>
      <c r="AM239" s="272" t="s">
        <v>1876</v>
      </c>
      <c r="AN239" s="269" t="s">
        <v>636</v>
      </c>
      <c r="AO239" s="269" t="s">
        <v>1653</v>
      </c>
      <c r="AP239" s="273" t="s">
        <v>1654</v>
      </c>
      <c r="AQ239" s="269">
        <v>25943033</v>
      </c>
      <c r="AR239" s="269" t="s">
        <v>62</v>
      </c>
      <c r="AS239" s="269" t="s">
        <v>637</v>
      </c>
      <c r="AT239" s="254" t="e">
        <v>#N/A</v>
      </c>
      <c r="AU239" s="255"/>
    </row>
    <row r="240" spans="1:47" ht="22.5" customHeight="1" x14ac:dyDescent="0.25">
      <c r="A240" s="221"/>
      <c r="B240" s="221">
        <v>236</v>
      </c>
      <c r="C240" s="242" t="s">
        <v>152</v>
      </c>
      <c r="D240" s="251" t="s">
        <v>959</v>
      </c>
      <c r="E240" s="253">
        <v>9</v>
      </c>
      <c r="F240" s="252" t="s">
        <v>2026</v>
      </c>
      <c r="G240" s="242" t="s">
        <v>72</v>
      </c>
      <c r="H240" s="243">
        <v>27</v>
      </c>
      <c r="I240" s="243">
        <v>41</v>
      </c>
      <c r="J240" s="243">
        <v>42</v>
      </c>
      <c r="K240" s="243">
        <v>26</v>
      </c>
      <c r="L240" s="243">
        <v>39</v>
      </c>
      <c r="M240" s="243">
        <v>29</v>
      </c>
      <c r="N240" s="243">
        <v>204</v>
      </c>
      <c r="O240" s="229">
        <v>5</v>
      </c>
      <c r="P240" s="231"/>
      <c r="Q240" s="231"/>
      <c r="R240" s="220">
        <v>0</v>
      </c>
      <c r="S240" s="231"/>
      <c r="T240" s="231"/>
      <c r="U240" s="219">
        <v>0</v>
      </c>
      <c r="V240" s="231"/>
      <c r="W240" s="231"/>
      <c r="X240" s="265">
        <v>0</v>
      </c>
      <c r="Y240" s="228"/>
      <c r="Z240" s="244"/>
      <c r="AA240" s="233" t="s">
        <v>1906</v>
      </c>
      <c r="AB240" s="229" t="s">
        <v>1906</v>
      </c>
      <c r="AC240" s="236" t="s">
        <v>1907</v>
      </c>
      <c r="AD240" s="237" t="s">
        <v>1907</v>
      </c>
      <c r="AE240" s="238" t="s">
        <v>1907</v>
      </c>
      <c r="AF240" s="244"/>
      <c r="AG240" s="224" t="s">
        <v>1908</v>
      </c>
      <c r="AH240" s="244"/>
      <c r="AI240" s="269" t="s">
        <v>153</v>
      </c>
      <c r="AJ240" s="241" t="s">
        <v>152</v>
      </c>
      <c r="AK240" s="269"/>
      <c r="AL240" s="269"/>
      <c r="AM240" s="272" t="s">
        <v>1978</v>
      </c>
      <c r="AN240" s="269" t="s">
        <v>1655</v>
      </c>
      <c r="AO240" s="269" t="s">
        <v>154</v>
      </c>
      <c r="AP240" s="273" t="s">
        <v>1656</v>
      </c>
      <c r="AQ240" s="269">
        <v>26622217</v>
      </c>
      <c r="AR240" s="269" t="s">
        <v>72</v>
      </c>
      <c r="AS240" s="269" t="s">
        <v>155</v>
      </c>
      <c r="AT240" s="254" t="e">
        <v>#N/A</v>
      </c>
      <c r="AU240" s="255"/>
    </row>
    <row r="241" spans="1:47" ht="22.5" customHeight="1" x14ac:dyDescent="0.25">
      <c r="A241" s="221"/>
      <c r="B241" s="221">
        <v>237</v>
      </c>
      <c r="C241" s="242" t="s">
        <v>2185</v>
      </c>
      <c r="D241" s="251" t="s">
        <v>959</v>
      </c>
      <c r="E241" s="253">
        <v>3</v>
      </c>
      <c r="F241" s="252" t="s">
        <v>2033</v>
      </c>
      <c r="G241" s="242" t="s">
        <v>62</v>
      </c>
      <c r="H241" s="243">
        <v>6</v>
      </c>
      <c r="I241" s="243">
        <v>10</v>
      </c>
      <c r="J241" s="243">
        <v>2</v>
      </c>
      <c r="K241" s="243">
        <v>8</v>
      </c>
      <c r="L241" s="243">
        <v>6</v>
      </c>
      <c r="M241" s="243">
        <v>7</v>
      </c>
      <c r="N241" s="243">
        <v>39</v>
      </c>
      <c r="O241" s="229">
        <v>3</v>
      </c>
      <c r="P241" s="231"/>
      <c r="Q241" s="231"/>
      <c r="R241" s="220">
        <v>0</v>
      </c>
      <c r="S241" s="231"/>
      <c r="T241" s="231"/>
      <c r="U241" s="219">
        <v>0</v>
      </c>
      <c r="V241" s="231"/>
      <c r="W241" s="231"/>
      <c r="X241" s="265">
        <v>0</v>
      </c>
      <c r="Y241" s="228"/>
      <c r="Z241" s="244"/>
      <c r="AA241" s="233" t="s">
        <v>1906</v>
      </c>
      <c r="AB241" s="229" t="s">
        <v>1906</v>
      </c>
      <c r="AC241" s="236" t="s">
        <v>1907</v>
      </c>
      <c r="AD241" s="237" t="s">
        <v>1907</v>
      </c>
      <c r="AE241" s="238" t="s">
        <v>1907</v>
      </c>
      <c r="AF241" s="244"/>
      <c r="AG241" s="224" t="s">
        <v>1908</v>
      </c>
      <c r="AH241" s="244"/>
      <c r="AI241" s="269" t="s">
        <v>1657</v>
      </c>
      <c r="AJ241" s="271" t="s">
        <v>2185</v>
      </c>
      <c r="AK241" s="269" t="s">
        <v>2186</v>
      </c>
      <c r="AL241" s="269" t="s">
        <v>2054</v>
      </c>
      <c r="AM241" s="272" t="s">
        <v>895</v>
      </c>
      <c r="AN241" s="269" t="s">
        <v>638</v>
      </c>
      <c r="AO241" s="269" t="s">
        <v>1658</v>
      </c>
      <c r="AP241" s="273" t="s">
        <v>1659</v>
      </c>
      <c r="AQ241" s="269">
        <v>25813430</v>
      </c>
      <c r="AR241" s="269" t="s">
        <v>62</v>
      </c>
      <c r="AS241" s="269" t="s">
        <v>639</v>
      </c>
      <c r="AT241" s="254" t="e">
        <v>#N/A</v>
      </c>
      <c r="AU241" s="255"/>
    </row>
    <row r="242" spans="1:47" ht="22.5" customHeight="1" x14ac:dyDescent="0.25">
      <c r="A242" s="221"/>
      <c r="B242" s="221">
        <v>238</v>
      </c>
      <c r="C242" s="242" t="s">
        <v>640</v>
      </c>
      <c r="D242" s="251" t="s">
        <v>959</v>
      </c>
      <c r="E242" s="253">
        <v>3</v>
      </c>
      <c r="F242" s="252" t="s">
        <v>2033</v>
      </c>
      <c r="G242" s="242" t="s">
        <v>62</v>
      </c>
      <c r="H242" s="243">
        <v>5</v>
      </c>
      <c r="I242" s="243">
        <v>7</v>
      </c>
      <c r="J242" s="243">
        <v>5</v>
      </c>
      <c r="K242" s="243">
        <v>5</v>
      </c>
      <c r="L242" s="243">
        <v>3</v>
      </c>
      <c r="M242" s="243">
        <v>8</v>
      </c>
      <c r="N242" s="243">
        <v>33</v>
      </c>
      <c r="O242" s="229">
        <v>3</v>
      </c>
      <c r="P242" s="231"/>
      <c r="Q242" s="231"/>
      <c r="R242" s="220">
        <v>0</v>
      </c>
      <c r="S242" s="231"/>
      <c r="T242" s="231"/>
      <c r="U242" s="219">
        <v>0</v>
      </c>
      <c r="V242" s="231"/>
      <c r="W242" s="231"/>
      <c r="X242" s="265">
        <v>0</v>
      </c>
      <c r="Y242" s="228"/>
      <c r="Z242" s="244"/>
      <c r="AA242" s="233" t="s">
        <v>1906</v>
      </c>
      <c r="AB242" s="229" t="s">
        <v>1906</v>
      </c>
      <c r="AC242" s="236" t="s">
        <v>1907</v>
      </c>
      <c r="AD242" s="237" t="s">
        <v>1907</v>
      </c>
      <c r="AE242" s="238" t="s">
        <v>1907</v>
      </c>
      <c r="AF242" s="244"/>
      <c r="AG242" s="224" t="s">
        <v>1908</v>
      </c>
      <c r="AH242" s="244"/>
      <c r="AI242" s="269" t="s">
        <v>1660</v>
      </c>
      <c r="AJ242" s="241" t="s">
        <v>640</v>
      </c>
      <c r="AK242" s="269"/>
      <c r="AL242" s="269"/>
      <c r="AM242" s="272" t="s">
        <v>1877</v>
      </c>
      <c r="AN242" s="269" t="s">
        <v>641</v>
      </c>
      <c r="AO242" s="269" t="s">
        <v>1662</v>
      </c>
      <c r="AP242" s="273" t="s">
        <v>1663</v>
      </c>
      <c r="AQ242" s="269">
        <v>25633391</v>
      </c>
      <c r="AR242" s="269" t="s">
        <v>62</v>
      </c>
      <c r="AS242" s="269" t="s">
        <v>642</v>
      </c>
      <c r="AT242" s="254" t="e">
        <v>#N/A</v>
      </c>
      <c r="AU242" s="255"/>
    </row>
    <row r="243" spans="1:47" ht="22.5" customHeight="1" x14ac:dyDescent="0.25">
      <c r="A243" s="221"/>
      <c r="B243" s="221">
        <v>239</v>
      </c>
      <c r="C243" s="242" t="s">
        <v>922</v>
      </c>
      <c r="D243" s="251" t="s">
        <v>959</v>
      </c>
      <c r="E243" s="253">
        <v>12</v>
      </c>
      <c r="F243" s="252" t="s">
        <v>2021</v>
      </c>
      <c r="G243" s="242" t="s">
        <v>90</v>
      </c>
      <c r="H243" s="243">
        <v>34</v>
      </c>
      <c r="I243" s="243">
        <v>33</v>
      </c>
      <c r="J243" s="243">
        <v>30</v>
      </c>
      <c r="K243" s="243">
        <v>42</v>
      </c>
      <c r="L243" s="243">
        <v>34</v>
      </c>
      <c r="M243" s="243">
        <v>28</v>
      </c>
      <c r="N243" s="243">
        <v>201</v>
      </c>
      <c r="O243" s="229">
        <v>5</v>
      </c>
      <c r="P243" s="231"/>
      <c r="Q243" s="231"/>
      <c r="R243" s="220">
        <v>0</v>
      </c>
      <c r="S243" s="231"/>
      <c r="T243" s="231"/>
      <c r="U243" s="219">
        <v>0</v>
      </c>
      <c r="V243" s="231"/>
      <c r="W243" s="231"/>
      <c r="X243" s="265">
        <v>0</v>
      </c>
      <c r="Y243" s="228"/>
      <c r="Z243" s="244"/>
      <c r="AA243" s="233" t="s">
        <v>1906</v>
      </c>
      <c r="AB243" s="229" t="s">
        <v>1906</v>
      </c>
      <c r="AC243" s="236" t="s">
        <v>1907</v>
      </c>
      <c r="AD243" s="237" t="s">
        <v>1907</v>
      </c>
      <c r="AE243" s="238" t="s">
        <v>1907</v>
      </c>
      <c r="AF243" s="244"/>
      <c r="AG243" s="224" t="s">
        <v>1908</v>
      </c>
      <c r="AH243" s="244"/>
      <c r="AI243" s="269" t="s">
        <v>797</v>
      </c>
      <c r="AJ243" s="271" t="s">
        <v>922</v>
      </c>
      <c r="AK243" s="269"/>
      <c r="AL243" s="269" t="s">
        <v>2020</v>
      </c>
      <c r="AM243" s="272" t="s">
        <v>218</v>
      </c>
      <c r="AN243" s="269" t="s">
        <v>1664</v>
      </c>
      <c r="AO243" s="269" t="s">
        <v>1665</v>
      </c>
      <c r="AP243" s="273" t="s">
        <v>1666</v>
      </c>
      <c r="AQ243" s="269">
        <v>22526478</v>
      </c>
      <c r="AR243" s="269" t="s">
        <v>90</v>
      </c>
      <c r="AS243" s="269" t="s">
        <v>798</v>
      </c>
      <c r="AT243" s="254" t="e">
        <v>#N/A</v>
      </c>
      <c r="AU243" s="255"/>
    </row>
    <row r="244" spans="1:47" ht="22.5" customHeight="1" x14ac:dyDescent="0.25">
      <c r="A244" s="221"/>
      <c r="B244" s="221">
        <v>240</v>
      </c>
      <c r="C244" s="242" t="s">
        <v>923</v>
      </c>
      <c r="D244" s="251" t="s">
        <v>959</v>
      </c>
      <c r="E244" s="253">
        <v>8</v>
      </c>
      <c r="F244" s="252" t="s">
        <v>2021</v>
      </c>
      <c r="G244" s="242" t="s">
        <v>90</v>
      </c>
      <c r="H244" s="243">
        <v>20</v>
      </c>
      <c r="I244" s="243">
        <v>30</v>
      </c>
      <c r="J244" s="243">
        <v>22</v>
      </c>
      <c r="K244" s="243">
        <v>26</v>
      </c>
      <c r="L244" s="243">
        <v>30</v>
      </c>
      <c r="M244" s="243">
        <v>13</v>
      </c>
      <c r="N244" s="243">
        <v>141</v>
      </c>
      <c r="O244" s="229">
        <v>5</v>
      </c>
      <c r="P244" s="231"/>
      <c r="Q244" s="231"/>
      <c r="R244" s="220">
        <v>0</v>
      </c>
      <c r="S244" s="231"/>
      <c r="T244" s="231"/>
      <c r="U244" s="219">
        <v>0</v>
      </c>
      <c r="V244" s="231"/>
      <c r="W244" s="231"/>
      <c r="X244" s="265">
        <v>0</v>
      </c>
      <c r="Y244" s="228"/>
      <c r="Z244" s="244"/>
      <c r="AA244" s="233" t="s">
        <v>1906</v>
      </c>
      <c r="AB244" s="229" t="s">
        <v>1906</v>
      </c>
      <c r="AC244" s="236" t="s">
        <v>1907</v>
      </c>
      <c r="AD244" s="237" t="s">
        <v>1907</v>
      </c>
      <c r="AE244" s="238" t="s">
        <v>1907</v>
      </c>
      <c r="AF244" s="244"/>
      <c r="AG244" s="224" t="s">
        <v>1908</v>
      </c>
      <c r="AH244" s="244"/>
      <c r="AI244" s="269" t="s">
        <v>1667</v>
      </c>
      <c r="AJ244" s="271" t="s">
        <v>923</v>
      </c>
      <c r="AK244" s="269"/>
      <c r="AL244" s="269" t="s">
        <v>2020</v>
      </c>
      <c r="AM244" s="272" t="s">
        <v>924</v>
      </c>
      <c r="AN244" s="269" t="s">
        <v>1135</v>
      </c>
      <c r="AO244" s="269" t="s">
        <v>1665</v>
      </c>
      <c r="AP244" s="273" t="s">
        <v>1668</v>
      </c>
      <c r="AQ244" s="269">
        <v>22523102</v>
      </c>
      <c r="AR244" s="269" t="s">
        <v>90</v>
      </c>
      <c r="AS244" s="269" t="s">
        <v>799</v>
      </c>
      <c r="AT244" s="254" t="e">
        <v>#N/A</v>
      </c>
      <c r="AU244" s="255"/>
    </row>
    <row r="245" spans="1:47" ht="22.5" customHeight="1" x14ac:dyDescent="0.25">
      <c r="A245" s="221"/>
      <c r="B245" s="221">
        <v>241</v>
      </c>
      <c r="C245" s="242" t="s">
        <v>274</v>
      </c>
      <c r="D245" s="251" t="s">
        <v>959</v>
      </c>
      <c r="E245" s="253">
        <v>9</v>
      </c>
      <c r="F245" s="252" t="s">
        <v>2018</v>
      </c>
      <c r="G245" s="242" t="s">
        <v>75</v>
      </c>
      <c r="H245" s="243">
        <v>21</v>
      </c>
      <c r="I245" s="243">
        <v>25</v>
      </c>
      <c r="J245" s="243">
        <v>21</v>
      </c>
      <c r="K245" s="243">
        <v>30</v>
      </c>
      <c r="L245" s="243">
        <v>31</v>
      </c>
      <c r="M245" s="243">
        <v>17</v>
      </c>
      <c r="N245" s="243">
        <v>145</v>
      </c>
      <c r="O245" s="229">
        <v>5</v>
      </c>
      <c r="P245" s="231"/>
      <c r="Q245" s="231"/>
      <c r="R245" s="220">
        <v>0</v>
      </c>
      <c r="S245" s="231"/>
      <c r="T245" s="231"/>
      <c r="U245" s="219">
        <v>0</v>
      </c>
      <c r="V245" s="231"/>
      <c r="W245" s="231"/>
      <c r="X245" s="265">
        <v>0</v>
      </c>
      <c r="Y245" s="228"/>
      <c r="Z245" s="244"/>
      <c r="AA245" s="233" t="s">
        <v>1906</v>
      </c>
      <c r="AB245" s="229" t="s">
        <v>1906</v>
      </c>
      <c r="AC245" s="236" t="s">
        <v>1907</v>
      </c>
      <c r="AD245" s="237" t="s">
        <v>1907</v>
      </c>
      <c r="AE245" s="238" t="s">
        <v>1907</v>
      </c>
      <c r="AF245" s="244"/>
      <c r="AG245" s="224" t="s">
        <v>1908</v>
      </c>
      <c r="AH245" s="244"/>
      <c r="AI245" s="269" t="s">
        <v>275</v>
      </c>
      <c r="AJ245" s="271" t="s">
        <v>274</v>
      </c>
      <c r="AK245" s="269"/>
      <c r="AL245" s="269"/>
      <c r="AM245" s="272" t="s">
        <v>1498</v>
      </c>
      <c r="AN245" s="269" t="s">
        <v>1670</v>
      </c>
      <c r="AO245" s="269" t="s">
        <v>1671</v>
      </c>
      <c r="AP245" s="273" t="s">
        <v>1672</v>
      </c>
      <c r="AQ245" s="269">
        <v>24816320</v>
      </c>
      <c r="AR245" s="269" t="s">
        <v>75</v>
      </c>
      <c r="AS245" s="269" t="s">
        <v>276</v>
      </c>
      <c r="AT245" s="254" t="e">
        <v>#N/A</v>
      </c>
      <c r="AU245" s="255"/>
    </row>
    <row r="246" spans="1:47" ht="22.5" customHeight="1" x14ac:dyDescent="0.25">
      <c r="A246" s="221"/>
      <c r="B246" s="221">
        <v>242</v>
      </c>
      <c r="C246" s="242" t="s">
        <v>2187</v>
      </c>
      <c r="D246" s="234" t="s">
        <v>959</v>
      </c>
      <c r="E246" s="243">
        <v>8</v>
      </c>
      <c r="F246" s="242" t="s">
        <v>2021</v>
      </c>
      <c r="G246" s="242" t="s">
        <v>90</v>
      </c>
      <c r="H246" s="243">
        <v>26</v>
      </c>
      <c r="I246" s="243">
        <v>23</v>
      </c>
      <c r="J246" s="243">
        <v>31</v>
      </c>
      <c r="K246" s="243">
        <v>15</v>
      </c>
      <c r="L246" s="243">
        <v>22</v>
      </c>
      <c r="M246" s="243">
        <v>32</v>
      </c>
      <c r="N246" s="243">
        <v>149</v>
      </c>
      <c r="O246" s="229">
        <v>3</v>
      </c>
      <c r="P246" s="231"/>
      <c r="Q246" s="231"/>
      <c r="R246" s="220">
        <v>0</v>
      </c>
      <c r="S246" s="231"/>
      <c r="T246" s="231"/>
      <c r="U246" s="219">
        <v>0</v>
      </c>
      <c r="V246" s="231"/>
      <c r="W246" s="231"/>
      <c r="X246" s="265">
        <v>0</v>
      </c>
      <c r="Y246" s="228"/>
      <c r="Z246" s="244"/>
      <c r="AA246" s="233" t="s">
        <v>1906</v>
      </c>
      <c r="AB246" s="229" t="s">
        <v>1906</v>
      </c>
      <c r="AC246" s="236" t="s">
        <v>1907</v>
      </c>
      <c r="AD246" s="237" t="s">
        <v>1907</v>
      </c>
      <c r="AE246" s="238" t="s">
        <v>1907</v>
      </c>
      <c r="AF246" s="244"/>
      <c r="AG246" s="224" t="s">
        <v>1908</v>
      </c>
      <c r="AH246" s="244"/>
      <c r="AI246" s="269" t="s">
        <v>1673</v>
      </c>
      <c r="AJ246" s="271" t="s">
        <v>2187</v>
      </c>
      <c r="AK246" s="269" t="s">
        <v>2188</v>
      </c>
      <c r="AL246" s="269"/>
      <c r="AM246" s="272" t="s">
        <v>747</v>
      </c>
      <c r="AN246" s="269" t="s">
        <v>1674</v>
      </c>
      <c r="AO246" s="269" t="s">
        <v>1675</v>
      </c>
      <c r="AP246" s="273" t="s">
        <v>1676</v>
      </c>
      <c r="AQ246" s="269">
        <v>22465750</v>
      </c>
      <c r="AR246" s="269" t="s">
        <v>90</v>
      </c>
      <c r="AS246" s="269" t="s">
        <v>441</v>
      </c>
      <c r="AT246" s="232" t="e">
        <v>#N/A</v>
      </c>
      <c r="AU246" s="218"/>
    </row>
    <row r="247" spans="1:47" ht="22.5" customHeight="1" x14ac:dyDescent="0.25">
      <c r="A247" s="221"/>
      <c r="B247" s="221">
        <v>243</v>
      </c>
      <c r="C247" s="242" t="s">
        <v>247</v>
      </c>
      <c r="D247" s="251" t="s">
        <v>959</v>
      </c>
      <c r="E247" s="253">
        <v>13</v>
      </c>
      <c r="F247" s="252" t="s">
        <v>2016</v>
      </c>
      <c r="G247" s="242" t="s">
        <v>90</v>
      </c>
      <c r="H247" s="243">
        <v>57</v>
      </c>
      <c r="I247" s="243">
        <v>50</v>
      </c>
      <c r="J247" s="243">
        <v>48</v>
      </c>
      <c r="K247" s="243">
        <v>62</v>
      </c>
      <c r="L247" s="243">
        <v>40</v>
      </c>
      <c r="M247" s="243">
        <v>50</v>
      </c>
      <c r="N247" s="243">
        <v>307</v>
      </c>
      <c r="O247" s="229">
        <v>5</v>
      </c>
      <c r="P247" s="231"/>
      <c r="Q247" s="231"/>
      <c r="R247" s="220">
        <v>0</v>
      </c>
      <c r="S247" s="231"/>
      <c r="T247" s="231"/>
      <c r="U247" s="219">
        <v>0</v>
      </c>
      <c r="V247" s="231"/>
      <c r="W247" s="231"/>
      <c r="X247" s="265">
        <v>0</v>
      </c>
      <c r="Y247" s="228"/>
      <c r="Z247" s="244"/>
      <c r="AA247" s="233" t="s">
        <v>1906</v>
      </c>
      <c r="AB247" s="229" t="s">
        <v>1906</v>
      </c>
      <c r="AC247" s="236" t="s">
        <v>1907</v>
      </c>
      <c r="AD247" s="237" t="s">
        <v>1907</v>
      </c>
      <c r="AE247" s="238" t="s">
        <v>1907</v>
      </c>
      <c r="AF247" s="244"/>
      <c r="AG247" s="224" t="s">
        <v>1908</v>
      </c>
      <c r="AH247" s="244"/>
      <c r="AI247" s="269" t="s">
        <v>248</v>
      </c>
      <c r="AJ247" s="241" t="s">
        <v>247</v>
      </c>
      <c r="AK247" s="269"/>
      <c r="AL247" s="269"/>
      <c r="AM247" s="272" t="s">
        <v>249</v>
      </c>
      <c r="AN247" s="269" t="s">
        <v>250</v>
      </c>
      <c r="AO247" s="269" t="s">
        <v>1677</v>
      </c>
      <c r="AP247" s="273" t="s">
        <v>1678</v>
      </c>
      <c r="AQ247" s="269">
        <v>22871698</v>
      </c>
      <c r="AR247" s="269" t="s">
        <v>90</v>
      </c>
      <c r="AS247" s="269" t="s">
        <v>251</v>
      </c>
      <c r="AT247" s="254" t="e">
        <v>#N/A</v>
      </c>
      <c r="AU247" s="255"/>
    </row>
    <row r="248" spans="1:47" ht="22.5" customHeight="1" x14ac:dyDescent="0.25">
      <c r="A248" s="221"/>
      <c r="B248" s="221">
        <v>244</v>
      </c>
      <c r="C248" s="242" t="s">
        <v>2189</v>
      </c>
      <c r="D248" s="251" t="s">
        <v>959</v>
      </c>
      <c r="E248" s="253">
        <v>14</v>
      </c>
      <c r="F248" s="252" t="s">
        <v>2016</v>
      </c>
      <c r="G248" s="242" t="s">
        <v>90</v>
      </c>
      <c r="H248" s="243">
        <v>46</v>
      </c>
      <c r="I248" s="243">
        <v>46</v>
      </c>
      <c r="J248" s="243">
        <v>51</v>
      </c>
      <c r="K248" s="243">
        <v>39</v>
      </c>
      <c r="L248" s="243">
        <v>35</v>
      </c>
      <c r="M248" s="243">
        <v>40</v>
      </c>
      <c r="N248" s="243">
        <v>257</v>
      </c>
      <c r="O248" s="229">
        <v>5</v>
      </c>
      <c r="P248" s="231"/>
      <c r="Q248" s="231"/>
      <c r="R248" s="220">
        <v>0</v>
      </c>
      <c r="S248" s="231"/>
      <c r="T248" s="231"/>
      <c r="U248" s="219">
        <v>0</v>
      </c>
      <c r="V248" s="231"/>
      <c r="W248" s="231"/>
      <c r="X248" s="265">
        <v>0</v>
      </c>
      <c r="Y248" s="228"/>
      <c r="Z248" s="244"/>
      <c r="AA248" s="233" t="s">
        <v>1906</v>
      </c>
      <c r="AB248" s="229" t="s">
        <v>1906</v>
      </c>
      <c r="AC248" s="236" t="s">
        <v>1907</v>
      </c>
      <c r="AD248" s="237" t="s">
        <v>1907</v>
      </c>
      <c r="AE248" s="238" t="s">
        <v>1907</v>
      </c>
      <c r="AF248" s="244"/>
      <c r="AG248" s="224" t="s">
        <v>1908</v>
      </c>
      <c r="AH248" s="244"/>
      <c r="AI248" s="272" t="s">
        <v>1912</v>
      </c>
      <c r="AJ248" s="241" t="s">
        <v>2189</v>
      </c>
      <c r="AK248" s="269"/>
      <c r="AL248" s="269" t="s">
        <v>2054</v>
      </c>
      <c r="AM248" s="272" t="s">
        <v>506</v>
      </c>
      <c r="AN248" s="269" t="s">
        <v>507</v>
      </c>
      <c r="AO248" s="269" t="s">
        <v>1677</v>
      </c>
      <c r="AP248" s="273" t="s">
        <v>2190</v>
      </c>
      <c r="AQ248" s="269">
        <v>22316092</v>
      </c>
      <c r="AR248" s="269" t="s">
        <v>90</v>
      </c>
      <c r="AS248" s="269" t="s">
        <v>508</v>
      </c>
      <c r="AT248" s="254" t="e">
        <v>#N/A</v>
      </c>
      <c r="AU248" s="255"/>
    </row>
    <row r="249" spans="1:47" ht="22.5" customHeight="1" x14ac:dyDescent="0.25">
      <c r="A249" s="221"/>
      <c r="B249" s="221">
        <v>245</v>
      </c>
      <c r="C249" s="242" t="s">
        <v>377</v>
      </c>
      <c r="D249" s="234" t="s">
        <v>959</v>
      </c>
      <c r="E249" s="243">
        <v>6</v>
      </c>
      <c r="F249" s="242" t="s">
        <v>2033</v>
      </c>
      <c r="G249" s="242" t="s">
        <v>62</v>
      </c>
      <c r="H249" s="243">
        <v>8</v>
      </c>
      <c r="I249" s="243">
        <v>4</v>
      </c>
      <c r="J249" s="243">
        <v>13</v>
      </c>
      <c r="K249" s="243">
        <v>12</v>
      </c>
      <c r="L249" s="243">
        <v>7</v>
      </c>
      <c r="M249" s="243">
        <v>11</v>
      </c>
      <c r="N249" s="243">
        <v>55</v>
      </c>
      <c r="O249" s="229">
        <v>3</v>
      </c>
      <c r="P249" s="231"/>
      <c r="Q249" s="231"/>
      <c r="R249" s="220">
        <v>0</v>
      </c>
      <c r="S249" s="231"/>
      <c r="T249" s="231"/>
      <c r="U249" s="219">
        <v>0</v>
      </c>
      <c r="V249" s="231"/>
      <c r="W249" s="231"/>
      <c r="X249" s="265">
        <v>0</v>
      </c>
      <c r="Y249" s="228"/>
      <c r="Z249" s="244"/>
      <c r="AA249" s="233" t="s">
        <v>1906</v>
      </c>
      <c r="AB249" s="229" t="s">
        <v>1906</v>
      </c>
      <c r="AC249" s="236" t="s">
        <v>1907</v>
      </c>
      <c r="AD249" s="237" t="s">
        <v>1907</v>
      </c>
      <c r="AE249" s="238" t="s">
        <v>1907</v>
      </c>
      <c r="AF249" s="244"/>
      <c r="AG249" s="224" t="s">
        <v>1908</v>
      </c>
      <c r="AH249" s="244"/>
      <c r="AI249" s="269" t="s">
        <v>378</v>
      </c>
      <c r="AJ249" s="241" t="s">
        <v>377</v>
      </c>
      <c r="AK249" s="269"/>
      <c r="AL249" s="269" t="s">
        <v>2020</v>
      </c>
      <c r="AM249" s="272" t="s">
        <v>1979</v>
      </c>
      <c r="AN249" s="269" t="s">
        <v>896</v>
      </c>
      <c r="AO249" s="269" t="s">
        <v>1679</v>
      </c>
      <c r="AP249" s="273" t="s">
        <v>1680</v>
      </c>
      <c r="AQ249" s="269">
        <v>25221812</v>
      </c>
      <c r="AR249" s="269" t="s">
        <v>62</v>
      </c>
      <c r="AS249" s="269" t="s">
        <v>380</v>
      </c>
      <c r="AT249" s="230" t="e">
        <v>#N/A</v>
      </c>
      <c r="AU249" s="218"/>
    </row>
    <row r="250" spans="1:47" ht="22.5" customHeight="1" x14ac:dyDescent="0.25">
      <c r="A250" s="221"/>
      <c r="B250" s="221">
        <v>246</v>
      </c>
      <c r="C250" s="242" t="s">
        <v>2191</v>
      </c>
      <c r="D250" s="234" t="s">
        <v>959</v>
      </c>
      <c r="E250" s="243">
        <v>6</v>
      </c>
      <c r="F250" s="242" t="s">
        <v>2026</v>
      </c>
      <c r="G250" s="242" t="s">
        <v>72</v>
      </c>
      <c r="H250" s="243">
        <v>17</v>
      </c>
      <c r="I250" s="243">
        <v>22</v>
      </c>
      <c r="J250" s="243">
        <v>22</v>
      </c>
      <c r="K250" s="243">
        <v>18</v>
      </c>
      <c r="L250" s="243">
        <v>22</v>
      </c>
      <c r="M250" s="243">
        <v>24</v>
      </c>
      <c r="N250" s="243">
        <v>125</v>
      </c>
      <c r="O250" s="229">
        <v>3</v>
      </c>
      <c r="P250" s="231"/>
      <c r="Q250" s="231"/>
      <c r="R250" s="220">
        <v>0</v>
      </c>
      <c r="S250" s="231"/>
      <c r="T250" s="231"/>
      <c r="U250" s="219">
        <v>0</v>
      </c>
      <c r="V250" s="231"/>
      <c r="W250" s="231"/>
      <c r="X250" s="265">
        <v>0</v>
      </c>
      <c r="Y250" s="228"/>
      <c r="Z250" s="244"/>
      <c r="AA250" s="233" t="s">
        <v>1906</v>
      </c>
      <c r="AB250" s="229" t="s">
        <v>1906</v>
      </c>
      <c r="AC250" s="236" t="s">
        <v>1907</v>
      </c>
      <c r="AD250" s="237" t="s">
        <v>1907</v>
      </c>
      <c r="AE250" s="238" t="s">
        <v>1907</v>
      </c>
      <c r="AF250" s="244"/>
      <c r="AG250" s="224" t="s">
        <v>1908</v>
      </c>
      <c r="AH250" s="244"/>
      <c r="AI250" s="269" t="s">
        <v>1681</v>
      </c>
      <c r="AJ250" s="241" t="s">
        <v>2191</v>
      </c>
      <c r="AK250" s="269" t="s">
        <v>2192</v>
      </c>
      <c r="AL250" s="269"/>
      <c r="AM250" s="272" t="s">
        <v>1980</v>
      </c>
      <c r="AN250" s="269" t="s">
        <v>1682</v>
      </c>
      <c r="AO250" s="269" t="s">
        <v>1683</v>
      </c>
      <c r="AP250" s="273" t="s">
        <v>1684</v>
      </c>
      <c r="AQ250" s="269">
        <v>26632544</v>
      </c>
      <c r="AR250" s="269" t="s">
        <v>72</v>
      </c>
      <c r="AS250" s="269" t="s">
        <v>354</v>
      </c>
      <c r="AT250" s="232" t="e">
        <v>#N/A</v>
      </c>
      <c r="AU250" s="218"/>
    </row>
    <row r="251" spans="1:47" ht="22.5" customHeight="1" x14ac:dyDescent="0.25">
      <c r="A251" s="221"/>
      <c r="B251" s="221">
        <v>247</v>
      </c>
      <c r="C251" s="242" t="s">
        <v>2193</v>
      </c>
      <c r="D251" s="251" t="s">
        <v>959</v>
      </c>
      <c r="E251" s="253">
        <v>17</v>
      </c>
      <c r="F251" s="252" t="s">
        <v>2026</v>
      </c>
      <c r="G251" s="242" t="s">
        <v>72</v>
      </c>
      <c r="H251" s="243">
        <v>37</v>
      </c>
      <c r="I251" s="243">
        <v>54</v>
      </c>
      <c r="J251" s="243">
        <v>62</v>
      </c>
      <c r="K251" s="243">
        <v>55</v>
      </c>
      <c r="L251" s="243">
        <v>58</v>
      </c>
      <c r="M251" s="243">
        <v>67</v>
      </c>
      <c r="N251" s="243">
        <v>333</v>
      </c>
      <c r="O251" s="229">
        <v>7</v>
      </c>
      <c r="P251" s="231"/>
      <c r="Q251" s="231"/>
      <c r="R251" s="220">
        <v>0</v>
      </c>
      <c r="S251" s="231"/>
      <c r="T251" s="231"/>
      <c r="U251" s="219">
        <v>0</v>
      </c>
      <c r="V251" s="231"/>
      <c r="W251" s="231"/>
      <c r="X251" s="265">
        <v>0</v>
      </c>
      <c r="Y251" s="228"/>
      <c r="Z251" s="244"/>
      <c r="AA251" s="233" t="s">
        <v>1906</v>
      </c>
      <c r="AB251" s="229" t="s">
        <v>1906</v>
      </c>
      <c r="AC251" s="236" t="s">
        <v>1907</v>
      </c>
      <c r="AD251" s="237" t="s">
        <v>1907</v>
      </c>
      <c r="AE251" s="238" t="s">
        <v>1907</v>
      </c>
      <c r="AF251" s="244"/>
      <c r="AG251" s="224" t="s">
        <v>1908</v>
      </c>
      <c r="AH251" s="244"/>
      <c r="AI251" s="269" t="s">
        <v>1685</v>
      </c>
      <c r="AJ251" s="241" t="s">
        <v>2193</v>
      </c>
      <c r="AK251" s="269" t="s">
        <v>2194</v>
      </c>
      <c r="AL251" s="269" t="s">
        <v>2020</v>
      </c>
      <c r="AM251" s="272" t="s">
        <v>1981</v>
      </c>
      <c r="AN251" s="269" t="s">
        <v>1686</v>
      </c>
      <c r="AO251" s="269" t="s">
        <v>1687</v>
      </c>
      <c r="AP251" s="273" t="s">
        <v>1688</v>
      </c>
      <c r="AQ251" s="269">
        <v>26322619</v>
      </c>
      <c r="AR251" s="269" t="s">
        <v>72</v>
      </c>
      <c r="AS251" s="269" t="s">
        <v>95</v>
      </c>
      <c r="AT251" s="254" t="s">
        <v>2195</v>
      </c>
      <c r="AU251" s="255"/>
    </row>
    <row r="252" spans="1:47" ht="22.5" customHeight="1" x14ac:dyDescent="0.25">
      <c r="A252" s="221"/>
      <c r="B252" s="221">
        <v>248</v>
      </c>
      <c r="C252" s="242" t="s">
        <v>2196</v>
      </c>
      <c r="D252" s="234" t="s">
        <v>959</v>
      </c>
      <c r="E252" s="243">
        <v>2</v>
      </c>
      <c r="F252" s="242" t="s">
        <v>2026</v>
      </c>
      <c r="G252" s="242" t="s">
        <v>72</v>
      </c>
      <c r="H252" s="243">
        <v>3</v>
      </c>
      <c r="I252" s="243">
        <v>3</v>
      </c>
      <c r="J252" s="243">
        <v>1</v>
      </c>
      <c r="K252" s="243">
        <v>4</v>
      </c>
      <c r="L252" s="243">
        <v>2</v>
      </c>
      <c r="M252" s="243">
        <v>1</v>
      </c>
      <c r="N252" s="243">
        <v>14</v>
      </c>
      <c r="O252" s="229">
        <v>2</v>
      </c>
      <c r="P252" s="231"/>
      <c r="Q252" s="231"/>
      <c r="R252" s="220">
        <v>0</v>
      </c>
      <c r="S252" s="231"/>
      <c r="T252" s="231"/>
      <c r="U252" s="219">
        <v>0</v>
      </c>
      <c r="V252" s="231"/>
      <c r="W252" s="231"/>
      <c r="X252" s="265">
        <v>0</v>
      </c>
      <c r="Y252" s="228"/>
      <c r="Z252" s="244"/>
      <c r="AA252" s="233" t="s">
        <v>1906</v>
      </c>
      <c r="AB252" s="229" t="s">
        <v>1906</v>
      </c>
      <c r="AC252" s="236" t="s">
        <v>1907</v>
      </c>
      <c r="AD252" s="237" t="s">
        <v>1907</v>
      </c>
      <c r="AE252" s="238" t="s">
        <v>1907</v>
      </c>
      <c r="AF252" s="244"/>
      <c r="AG252" s="224" t="s">
        <v>1908</v>
      </c>
      <c r="AH252" s="244"/>
      <c r="AI252" s="269" t="s">
        <v>1689</v>
      </c>
      <c r="AJ252" s="241" t="s">
        <v>2196</v>
      </c>
      <c r="AK252" s="269" t="s">
        <v>2197</v>
      </c>
      <c r="AL252" s="269" t="s">
        <v>2020</v>
      </c>
      <c r="AM252" s="272" t="s">
        <v>1982</v>
      </c>
      <c r="AN252" s="269" t="s">
        <v>1690</v>
      </c>
      <c r="AO252" s="269" t="s">
        <v>1691</v>
      </c>
      <c r="AP252" s="273" t="s">
        <v>1692</v>
      </c>
      <c r="AQ252" s="269">
        <v>26342660</v>
      </c>
      <c r="AR252" s="269" t="s">
        <v>72</v>
      </c>
      <c r="AS252" s="269" t="s">
        <v>842</v>
      </c>
      <c r="AT252" s="232" t="e">
        <v>#N/A</v>
      </c>
      <c r="AU252" s="218"/>
    </row>
    <row r="253" spans="1:47" ht="22.5" customHeight="1" x14ac:dyDescent="0.25">
      <c r="A253" s="221"/>
      <c r="B253" s="221">
        <v>249</v>
      </c>
      <c r="C253" s="242" t="s">
        <v>800</v>
      </c>
      <c r="D253" s="234" t="s">
        <v>959</v>
      </c>
      <c r="E253" s="243">
        <v>2</v>
      </c>
      <c r="F253" s="242" t="s">
        <v>2021</v>
      </c>
      <c r="G253" s="242" t="s">
        <v>90</v>
      </c>
      <c r="H253" s="243">
        <v>6</v>
      </c>
      <c r="I253" s="243">
        <v>12</v>
      </c>
      <c r="J253" s="243">
        <v>4</v>
      </c>
      <c r="K253" s="243">
        <v>5</v>
      </c>
      <c r="L253" s="243">
        <v>2</v>
      </c>
      <c r="M253" s="243">
        <v>5</v>
      </c>
      <c r="N253" s="243">
        <v>34</v>
      </c>
      <c r="O253" s="229">
        <v>2</v>
      </c>
      <c r="P253" s="231"/>
      <c r="Q253" s="231"/>
      <c r="R253" s="220">
        <v>0</v>
      </c>
      <c r="S253" s="231"/>
      <c r="T253" s="231"/>
      <c r="U253" s="219">
        <v>0</v>
      </c>
      <c r="V253" s="231"/>
      <c r="W253" s="231"/>
      <c r="X253" s="265">
        <v>0</v>
      </c>
      <c r="Y253" s="228"/>
      <c r="Z253" s="244"/>
      <c r="AA253" s="233" t="s">
        <v>1906</v>
      </c>
      <c r="AB253" s="229" t="s">
        <v>1906</v>
      </c>
      <c r="AC253" s="236" t="s">
        <v>1907</v>
      </c>
      <c r="AD253" s="237" t="s">
        <v>1907</v>
      </c>
      <c r="AE253" s="238" t="s">
        <v>1907</v>
      </c>
      <c r="AF253" s="244"/>
      <c r="AG253" s="224" t="s">
        <v>1908</v>
      </c>
      <c r="AH253" s="244"/>
      <c r="AI253" s="269" t="s">
        <v>801</v>
      </c>
      <c r="AJ253" s="274" t="s">
        <v>800</v>
      </c>
      <c r="AK253" s="269"/>
      <c r="AL253" s="269" t="s">
        <v>2020</v>
      </c>
      <c r="AM253" s="272" t="s">
        <v>1983</v>
      </c>
      <c r="AN253" s="269" t="s">
        <v>802</v>
      </c>
      <c r="AO253" s="269" t="s">
        <v>1693</v>
      </c>
      <c r="AP253" s="273" t="s">
        <v>1694</v>
      </c>
      <c r="AQ253" s="269">
        <v>22524884</v>
      </c>
      <c r="AR253" s="269" t="s">
        <v>90</v>
      </c>
      <c r="AS253" s="269" t="s">
        <v>803</v>
      </c>
      <c r="AT253" s="232" t="e">
        <v>#N/A</v>
      </c>
      <c r="AU253" s="218"/>
    </row>
    <row r="254" spans="1:47" ht="22.5" customHeight="1" x14ac:dyDescent="0.25">
      <c r="A254" s="221"/>
      <c r="B254" s="221">
        <v>250</v>
      </c>
      <c r="C254" s="242" t="s">
        <v>1984</v>
      </c>
      <c r="D254" s="251" t="s">
        <v>959</v>
      </c>
      <c r="E254" s="253">
        <v>12</v>
      </c>
      <c r="F254" s="252" t="s">
        <v>2033</v>
      </c>
      <c r="G254" s="242" t="s">
        <v>62</v>
      </c>
      <c r="H254" s="243">
        <v>39</v>
      </c>
      <c r="I254" s="243">
        <v>42</v>
      </c>
      <c r="J254" s="243">
        <v>40</v>
      </c>
      <c r="K254" s="243">
        <v>43</v>
      </c>
      <c r="L254" s="243">
        <v>33</v>
      </c>
      <c r="M254" s="243">
        <v>35</v>
      </c>
      <c r="N254" s="243">
        <v>232</v>
      </c>
      <c r="O254" s="229">
        <v>5</v>
      </c>
      <c r="P254" s="231"/>
      <c r="Q254" s="231"/>
      <c r="R254" s="220">
        <v>0</v>
      </c>
      <c r="S254" s="231"/>
      <c r="T254" s="231"/>
      <c r="U254" s="219">
        <v>0</v>
      </c>
      <c r="V254" s="231"/>
      <c r="W254" s="231"/>
      <c r="X254" s="265">
        <v>0</v>
      </c>
      <c r="Y254" s="228"/>
      <c r="Z254" s="244"/>
      <c r="AA254" s="233" t="s">
        <v>1906</v>
      </c>
      <c r="AB254" s="229" t="s">
        <v>1906</v>
      </c>
      <c r="AC254" s="236" t="s">
        <v>1907</v>
      </c>
      <c r="AD254" s="237" t="s">
        <v>1907</v>
      </c>
      <c r="AE254" s="238" t="s">
        <v>1907</v>
      </c>
      <c r="AF254" s="244"/>
      <c r="AG254" s="224" t="s">
        <v>1908</v>
      </c>
      <c r="AH254" s="244"/>
      <c r="AI254" s="269" t="s">
        <v>1695</v>
      </c>
      <c r="AJ254" s="241" t="s">
        <v>1984</v>
      </c>
      <c r="AK254" s="269"/>
      <c r="AL254" s="269" t="s">
        <v>2020</v>
      </c>
      <c r="AM254" s="272" t="s">
        <v>1696</v>
      </c>
      <c r="AN254" s="269" t="s">
        <v>1697</v>
      </c>
      <c r="AO254" s="269" t="s">
        <v>645</v>
      </c>
      <c r="AP254" s="273" t="s">
        <v>1698</v>
      </c>
      <c r="AQ254" s="269">
        <v>25311925</v>
      </c>
      <c r="AR254" s="269" t="s">
        <v>62</v>
      </c>
      <c r="AS254" s="269" t="s">
        <v>646</v>
      </c>
      <c r="AT254" s="254" t="e">
        <v>#N/A</v>
      </c>
      <c r="AU254" s="255"/>
    </row>
    <row r="255" spans="1:47" ht="22.5" customHeight="1" x14ac:dyDescent="0.25">
      <c r="A255" s="221"/>
      <c r="B255" s="221">
        <v>251</v>
      </c>
      <c r="C255" s="242" t="s">
        <v>498</v>
      </c>
      <c r="D255" s="251" t="s">
        <v>959</v>
      </c>
      <c r="E255" s="253">
        <v>18</v>
      </c>
      <c r="F255" s="252" t="s">
        <v>2033</v>
      </c>
      <c r="G255" s="242" t="s">
        <v>62</v>
      </c>
      <c r="H255" s="243">
        <v>72</v>
      </c>
      <c r="I255" s="243">
        <v>89</v>
      </c>
      <c r="J255" s="243">
        <v>67</v>
      </c>
      <c r="K255" s="243">
        <v>70</v>
      </c>
      <c r="L255" s="243">
        <v>59</v>
      </c>
      <c r="M255" s="243">
        <v>74</v>
      </c>
      <c r="N255" s="243">
        <v>431</v>
      </c>
      <c r="O255" s="229">
        <v>7</v>
      </c>
      <c r="P255" s="231"/>
      <c r="Q255" s="231"/>
      <c r="R255" s="220">
        <v>0</v>
      </c>
      <c r="S255" s="231"/>
      <c r="T255" s="231"/>
      <c r="U255" s="219">
        <v>0</v>
      </c>
      <c r="V255" s="231"/>
      <c r="W255" s="231"/>
      <c r="X255" s="265">
        <v>0</v>
      </c>
      <c r="Y255" s="228"/>
      <c r="Z255" s="244"/>
      <c r="AA255" s="233" t="s">
        <v>1906</v>
      </c>
      <c r="AB255" s="229" t="s">
        <v>1906</v>
      </c>
      <c r="AC255" s="236" t="s">
        <v>1907</v>
      </c>
      <c r="AD255" s="237" t="s">
        <v>1907</v>
      </c>
      <c r="AE255" s="238" t="s">
        <v>1907</v>
      </c>
      <c r="AF255" s="244"/>
      <c r="AG255" s="224" t="s">
        <v>1908</v>
      </c>
      <c r="AH255" s="244"/>
      <c r="AI255" s="269" t="s">
        <v>499</v>
      </c>
      <c r="AJ255" s="241" t="s">
        <v>498</v>
      </c>
      <c r="AK255" s="269"/>
      <c r="AL255" s="269"/>
      <c r="AM255" s="272" t="s">
        <v>367</v>
      </c>
      <c r="AN255" s="269" t="s">
        <v>1699</v>
      </c>
      <c r="AO255" s="269" t="s">
        <v>1700</v>
      </c>
      <c r="AP255" s="273" t="s">
        <v>1701</v>
      </c>
      <c r="AQ255" s="269">
        <v>25315392</v>
      </c>
      <c r="AR255" s="269" t="s">
        <v>62</v>
      </c>
      <c r="AS255" s="269" t="s">
        <v>501</v>
      </c>
      <c r="AT255" s="254" t="e">
        <v>#N/A</v>
      </c>
      <c r="AU255" s="255"/>
    </row>
    <row r="256" spans="1:47" ht="22.5" customHeight="1" x14ac:dyDescent="0.25">
      <c r="A256" s="221"/>
      <c r="B256" s="221">
        <v>252</v>
      </c>
      <c r="C256" s="242" t="s">
        <v>1985</v>
      </c>
      <c r="D256" s="251" t="s">
        <v>2022</v>
      </c>
      <c r="E256" s="253">
        <v>6</v>
      </c>
      <c r="F256" s="252" t="s">
        <v>2031</v>
      </c>
      <c r="G256" s="242" t="s">
        <v>75</v>
      </c>
      <c r="H256" s="243">
        <v>0</v>
      </c>
      <c r="I256" s="243">
        <v>0</v>
      </c>
      <c r="J256" s="243">
        <v>0</v>
      </c>
      <c r="K256" s="243">
        <v>38</v>
      </c>
      <c r="L256" s="243">
        <v>31</v>
      </c>
      <c r="M256" s="243">
        <v>48</v>
      </c>
      <c r="N256" s="243">
        <v>117</v>
      </c>
      <c r="O256" s="229">
        <v>5</v>
      </c>
      <c r="P256" s="231"/>
      <c r="Q256" s="231"/>
      <c r="R256" s="220">
        <v>0</v>
      </c>
      <c r="S256" s="231"/>
      <c r="T256" s="231"/>
      <c r="U256" s="219">
        <v>0</v>
      </c>
      <c r="V256" s="231"/>
      <c r="W256" s="231"/>
      <c r="X256" s="265">
        <v>0</v>
      </c>
      <c r="Y256" s="228"/>
      <c r="Z256" s="244"/>
      <c r="AA256" s="233" t="s">
        <v>1906</v>
      </c>
      <c r="AB256" s="229" t="s">
        <v>1906</v>
      </c>
      <c r="AC256" s="236" t="s">
        <v>1907</v>
      </c>
      <c r="AD256" s="237" t="s">
        <v>1907</v>
      </c>
      <c r="AE256" s="238" t="s">
        <v>1907</v>
      </c>
      <c r="AF256" s="244"/>
      <c r="AG256" s="224" t="s">
        <v>1908</v>
      </c>
      <c r="AH256" s="244"/>
      <c r="AI256" s="269" t="s">
        <v>199</v>
      </c>
      <c r="AJ256" s="241" t="s">
        <v>1985</v>
      </c>
      <c r="AK256" s="269"/>
      <c r="AL256" s="269"/>
      <c r="AM256" s="272" t="s">
        <v>1878</v>
      </c>
      <c r="AN256" s="269" t="s">
        <v>200</v>
      </c>
      <c r="AO256" s="269" t="s">
        <v>1702</v>
      </c>
      <c r="AP256" s="273" t="s">
        <v>1703</v>
      </c>
      <c r="AQ256" s="269">
        <v>24812341</v>
      </c>
      <c r="AR256" s="269" t="s">
        <v>75</v>
      </c>
      <c r="AS256" s="269" t="s">
        <v>201</v>
      </c>
      <c r="AT256" s="254" t="e">
        <v>#N/A</v>
      </c>
      <c r="AU256" s="255"/>
    </row>
    <row r="257" spans="1:47" ht="22.5" customHeight="1" x14ac:dyDescent="0.25">
      <c r="A257" s="221"/>
      <c r="B257" s="221">
        <v>253</v>
      </c>
      <c r="C257" s="242" t="s">
        <v>208</v>
      </c>
      <c r="D257" s="251" t="s">
        <v>959</v>
      </c>
      <c r="E257" s="253">
        <v>7</v>
      </c>
      <c r="F257" s="252" t="s">
        <v>2018</v>
      </c>
      <c r="G257" s="242" t="s">
        <v>75</v>
      </c>
      <c r="H257" s="243">
        <v>24</v>
      </c>
      <c r="I257" s="243">
        <v>26</v>
      </c>
      <c r="J257" s="243">
        <v>22</v>
      </c>
      <c r="K257" s="243">
        <v>23</v>
      </c>
      <c r="L257" s="243">
        <v>22</v>
      </c>
      <c r="M257" s="243">
        <v>21</v>
      </c>
      <c r="N257" s="243">
        <v>138</v>
      </c>
      <c r="O257" s="229">
        <v>3</v>
      </c>
      <c r="P257" s="231"/>
      <c r="Q257" s="231"/>
      <c r="R257" s="220">
        <v>0</v>
      </c>
      <c r="S257" s="231"/>
      <c r="T257" s="231"/>
      <c r="U257" s="219">
        <v>0</v>
      </c>
      <c r="V257" s="231"/>
      <c r="W257" s="231"/>
      <c r="X257" s="265">
        <v>0</v>
      </c>
      <c r="Y257" s="228"/>
      <c r="Z257" s="244"/>
      <c r="AA257" s="233" t="s">
        <v>1906</v>
      </c>
      <c r="AB257" s="229" t="s">
        <v>1906</v>
      </c>
      <c r="AC257" s="236" t="s">
        <v>1907</v>
      </c>
      <c r="AD257" s="237" t="s">
        <v>1907</v>
      </c>
      <c r="AE257" s="238" t="s">
        <v>1907</v>
      </c>
      <c r="AF257" s="244"/>
      <c r="AG257" s="224" t="s">
        <v>1908</v>
      </c>
      <c r="AH257" s="244"/>
      <c r="AI257" s="269" t="s">
        <v>209</v>
      </c>
      <c r="AJ257" s="271" t="s">
        <v>208</v>
      </c>
      <c r="AK257" s="269"/>
      <c r="AL257" s="269"/>
      <c r="AM257" s="272" t="s">
        <v>1139</v>
      </c>
      <c r="AN257" s="269" t="s">
        <v>1705</v>
      </c>
      <c r="AO257" s="269" t="s">
        <v>1706</v>
      </c>
      <c r="AP257" s="273" t="s">
        <v>1707</v>
      </c>
      <c r="AQ257" s="269">
        <v>24645928</v>
      </c>
      <c r="AR257" s="269" t="s">
        <v>75</v>
      </c>
      <c r="AS257" s="269" t="s">
        <v>210</v>
      </c>
      <c r="AT257" s="254" t="e">
        <v>#N/A</v>
      </c>
      <c r="AU257" s="255"/>
    </row>
    <row r="258" spans="1:47" ht="22.5" customHeight="1" x14ac:dyDescent="0.25">
      <c r="A258" s="221"/>
      <c r="B258" s="221">
        <v>254</v>
      </c>
      <c r="C258" s="242" t="s">
        <v>577</v>
      </c>
      <c r="D258" s="234" t="s">
        <v>959</v>
      </c>
      <c r="E258" s="243">
        <v>6</v>
      </c>
      <c r="F258" s="242" t="s">
        <v>2018</v>
      </c>
      <c r="G258" s="242" t="s">
        <v>75</v>
      </c>
      <c r="H258" s="243">
        <v>15</v>
      </c>
      <c r="I258" s="243">
        <v>6</v>
      </c>
      <c r="J258" s="243">
        <v>14</v>
      </c>
      <c r="K258" s="243">
        <v>9</v>
      </c>
      <c r="L258" s="243">
        <v>19</v>
      </c>
      <c r="M258" s="243">
        <v>14</v>
      </c>
      <c r="N258" s="243">
        <v>77</v>
      </c>
      <c r="O258" s="229">
        <v>3</v>
      </c>
      <c r="P258" s="231"/>
      <c r="Q258" s="231"/>
      <c r="R258" s="220">
        <v>0</v>
      </c>
      <c r="S258" s="231"/>
      <c r="T258" s="231"/>
      <c r="U258" s="219">
        <v>0</v>
      </c>
      <c r="V258" s="231"/>
      <c r="W258" s="231"/>
      <c r="X258" s="265">
        <v>0</v>
      </c>
      <c r="Y258" s="228"/>
      <c r="Z258" s="244"/>
      <c r="AA258" s="233" t="s">
        <v>1906</v>
      </c>
      <c r="AB258" s="229" t="s">
        <v>1906</v>
      </c>
      <c r="AC258" s="236" t="s">
        <v>1907</v>
      </c>
      <c r="AD258" s="237" t="s">
        <v>1907</v>
      </c>
      <c r="AE258" s="238" t="s">
        <v>1907</v>
      </c>
      <c r="AF258" s="244"/>
      <c r="AG258" s="224" t="s">
        <v>1908</v>
      </c>
      <c r="AH258" s="244"/>
      <c r="AI258" s="269" t="s">
        <v>578</v>
      </c>
      <c r="AJ258" s="241" t="s">
        <v>577</v>
      </c>
      <c r="AK258" s="269"/>
      <c r="AL258" s="269" t="s">
        <v>2020</v>
      </c>
      <c r="AM258" s="272" t="s">
        <v>1879</v>
      </c>
      <c r="AN258" s="269" t="s">
        <v>1708</v>
      </c>
      <c r="AO258" s="269" t="s">
        <v>1709</v>
      </c>
      <c r="AP258" s="273" t="s">
        <v>1710</v>
      </c>
      <c r="AQ258" s="269">
        <v>22533570</v>
      </c>
      <c r="AR258" s="269" t="s">
        <v>75</v>
      </c>
      <c r="AS258" s="269" t="s">
        <v>579</v>
      </c>
      <c r="AT258" s="232" t="e">
        <v>#N/A</v>
      </c>
      <c r="AU258" s="218"/>
    </row>
    <row r="259" spans="1:47" ht="22.5" customHeight="1" x14ac:dyDescent="0.25">
      <c r="A259" s="221"/>
      <c r="B259" s="221">
        <v>255</v>
      </c>
      <c r="C259" s="242" t="s">
        <v>647</v>
      </c>
      <c r="D259" s="234" t="s">
        <v>959</v>
      </c>
      <c r="E259" s="243">
        <v>9</v>
      </c>
      <c r="F259" s="242" t="s">
        <v>2033</v>
      </c>
      <c r="G259" s="242" t="s">
        <v>62</v>
      </c>
      <c r="H259" s="243">
        <v>21</v>
      </c>
      <c r="I259" s="243">
        <v>28</v>
      </c>
      <c r="J259" s="243">
        <v>14</v>
      </c>
      <c r="K259" s="243">
        <v>32</v>
      </c>
      <c r="L259" s="243">
        <v>24</v>
      </c>
      <c r="M259" s="243">
        <v>24</v>
      </c>
      <c r="N259" s="243">
        <v>143</v>
      </c>
      <c r="O259" s="229">
        <v>3</v>
      </c>
      <c r="P259" s="231"/>
      <c r="Q259" s="231"/>
      <c r="R259" s="220">
        <v>0</v>
      </c>
      <c r="S259" s="231"/>
      <c r="T259" s="231"/>
      <c r="U259" s="219">
        <v>0</v>
      </c>
      <c r="V259" s="231"/>
      <c r="W259" s="231"/>
      <c r="X259" s="265">
        <v>0</v>
      </c>
      <c r="Y259" s="228"/>
      <c r="Z259" s="244"/>
      <c r="AA259" s="233" t="s">
        <v>1906</v>
      </c>
      <c r="AB259" s="229" t="s">
        <v>1906</v>
      </c>
      <c r="AC259" s="236" t="s">
        <v>1907</v>
      </c>
      <c r="AD259" s="237" t="s">
        <v>1907</v>
      </c>
      <c r="AE259" s="238" t="s">
        <v>1907</v>
      </c>
      <c r="AF259" s="244"/>
      <c r="AG259" s="224" t="s">
        <v>1908</v>
      </c>
      <c r="AH259" s="244"/>
      <c r="AI259" s="269" t="s">
        <v>648</v>
      </c>
      <c r="AJ259" s="241" t="s">
        <v>647</v>
      </c>
      <c r="AK259" s="269"/>
      <c r="AL259" s="269" t="s">
        <v>2020</v>
      </c>
      <c r="AM259" s="272" t="s">
        <v>61</v>
      </c>
      <c r="AN259" s="269" t="s">
        <v>649</v>
      </c>
      <c r="AO259" s="269" t="s">
        <v>1712</v>
      </c>
      <c r="AP259" s="273" t="s">
        <v>1713</v>
      </c>
      <c r="AQ259" s="269">
        <v>25812410</v>
      </c>
      <c r="AR259" s="269" t="s">
        <v>62</v>
      </c>
      <c r="AS259" s="269" t="s">
        <v>650</v>
      </c>
      <c r="AT259" s="232" t="e">
        <v>#N/A</v>
      </c>
      <c r="AU259" s="218"/>
    </row>
    <row r="260" spans="1:47" ht="22.5" customHeight="1" x14ac:dyDescent="0.25">
      <c r="A260" s="221"/>
      <c r="B260" s="221">
        <v>256</v>
      </c>
      <c r="C260" s="242" t="s">
        <v>2198</v>
      </c>
      <c r="D260" s="234" t="s">
        <v>959</v>
      </c>
      <c r="E260" s="243">
        <v>4</v>
      </c>
      <c r="F260" s="242" t="s">
        <v>2026</v>
      </c>
      <c r="G260" s="242" t="s">
        <v>72</v>
      </c>
      <c r="H260" s="243">
        <v>6</v>
      </c>
      <c r="I260" s="243">
        <v>9</v>
      </c>
      <c r="J260" s="243">
        <v>3</v>
      </c>
      <c r="K260" s="243">
        <v>7</v>
      </c>
      <c r="L260" s="243">
        <v>4</v>
      </c>
      <c r="M260" s="243">
        <v>10</v>
      </c>
      <c r="N260" s="243">
        <v>39</v>
      </c>
      <c r="O260" s="229">
        <v>3</v>
      </c>
      <c r="P260" s="231"/>
      <c r="Q260" s="231"/>
      <c r="R260" s="220">
        <v>0</v>
      </c>
      <c r="S260" s="231"/>
      <c r="T260" s="231"/>
      <c r="U260" s="219">
        <v>0</v>
      </c>
      <c r="V260" s="231"/>
      <c r="W260" s="231"/>
      <c r="X260" s="265">
        <v>0</v>
      </c>
      <c r="Y260" s="228"/>
      <c r="Z260" s="244"/>
      <c r="AA260" s="233" t="s">
        <v>1906</v>
      </c>
      <c r="AB260" s="229" t="s">
        <v>1906</v>
      </c>
      <c r="AC260" s="236" t="s">
        <v>1907</v>
      </c>
      <c r="AD260" s="237" t="s">
        <v>1907</v>
      </c>
      <c r="AE260" s="238" t="s">
        <v>1907</v>
      </c>
      <c r="AF260" s="244"/>
      <c r="AG260" s="224" t="s">
        <v>1908</v>
      </c>
      <c r="AH260" s="244"/>
      <c r="AI260" s="280" t="s">
        <v>1714</v>
      </c>
      <c r="AJ260" s="241" t="s">
        <v>2198</v>
      </c>
      <c r="AK260" s="281" t="s">
        <v>2199</v>
      </c>
      <c r="AL260" s="281" t="s">
        <v>2020</v>
      </c>
      <c r="AM260" s="272" t="s">
        <v>1986</v>
      </c>
      <c r="AN260" s="281" t="s">
        <v>1715</v>
      </c>
      <c r="AO260" s="281" t="s">
        <v>214</v>
      </c>
      <c r="AP260" s="282" t="s">
        <v>1716</v>
      </c>
      <c r="AQ260" s="281">
        <v>26522640</v>
      </c>
      <c r="AR260" s="281" t="s">
        <v>72</v>
      </c>
      <c r="AS260" s="281" t="s">
        <v>215</v>
      </c>
      <c r="AT260" s="232" t="e">
        <v>#N/A</v>
      </c>
      <c r="AU260" s="218"/>
    </row>
    <row r="261" spans="1:47" ht="22.5" customHeight="1" x14ac:dyDescent="0.25">
      <c r="A261" s="221"/>
      <c r="B261" s="221">
        <v>257</v>
      </c>
      <c r="C261" s="242" t="s">
        <v>2200</v>
      </c>
      <c r="D261" s="251" t="s">
        <v>959</v>
      </c>
      <c r="E261" s="253">
        <v>2</v>
      </c>
      <c r="F261" s="252" t="s">
        <v>2201</v>
      </c>
      <c r="G261" s="242" t="s">
        <v>270</v>
      </c>
      <c r="H261" s="243">
        <v>1</v>
      </c>
      <c r="I261" s="243">
        <v>2</v>
      </c>
      <c r="J261" s="243">
        <v>4</v>
      </c>
      <c r="K261" s="243">
        <v>3</v>
      </c>
      <c r="L261" s="243">
        <v>2</v>
      </c>
      <c r="M261" s="243">
        <v>1</v>
      </c>
      <c r="N261" s="243">
        <v>13</v>
      </c>
      <c r="O261" s="229">
        <v>2</v>
      </c>
      <c r="P261" s="231"/>
      <c r="Q261" s="231"/>
      <c r="R261" s="220">
        <v>0</v>
      </c>
      <c r="S261" s="231"/>
      <c r="T261" s="231"/>
      <c r="U261" s="219">
        <v>0</v>
      </c>
      <c r="V261" s="231"/>
      <c r="W261" s="231"/>
      <c r="X261" s="265">
        <v>0</v>
      </c>
      <c r="Y261" s="228"/>
      <c r="Z261" s="244"/>
      <c r="AA261" s="233" t="s">
        <v>1906</v>
      </c>
      <c r="AB261" s="229" t="s">
        <v>1906</v>
      </c>
      <c r="AC261" s="236" t="s">
        <v>1907</v>
      </c>
      <c r="AD261" s="237" t="s">
        <v>1907</v>
      </c>
      <c r="AE261" s="238" t="s">
        <v>1907</v>
      </c>
      <c r="AF261" s="244"/>
      <c r="AG261" s="224" t="s">
        <v>1908</v>
      </c>
      <c r="AH261" s="244"/>
      <c r="AI261" s="269" t="s">
        <v>1717</v>
      </c>
      <c r="AJ261" s="241" t="s">
        <v>2200</v>
      </c>
      <c r="AK261" s="269" t="s">
        <v>2202</v>
      </c>
      <c r="AL261" s="269" t="s">
        <v>2020</v>
      </c>
      <c r="AM261" s="272" t="s">
        <v>2203</v>
      </c>
      <c r="AN261" s="269"/>
      <c r="AO261" s="269" t="s">
        <v>529</v>
      </c>
      <c r="AP261" s="273" t="s">
        <v>1880</v>
      </c>
      <c r="AQ261" s="269"/>
      <c r="AR261" s="269" t="s">
        <v>270</v>
      </c>
      <c r="AS261" s="269" t="s">
        <v>530</v>
      </c>
      <c r="AT261" s="254" t="e">
        <v>#N/A</v>
      </c>
      <c r="AU261" s="255"/>
    </row>
    <row r="262" spans="1:47" ht="22.5" customHeight="1" x14ac:dyDescent="0.25">
      <c r="A262" s="221"/>
      <c r="B262" s="221">
        <v>258</v>
      </c>
      <c r="C262" s="242" t="s">
        <v>804</v>
      </c>
      <c r="D262" s="234" t="s">
        <v>959</v>
      </c>
      <c r="E262" s="243">
        <v>3</v>
      </c>
      <c r="F262" s="242" t="s">
        <v>2021</v>
      </c>
      <c r="G262" s="242" t="s">
        <v>90</v>
      </c>
      <c r="H262" s="243">
        <v>13</v>
      </c>
      <c r="I262" s="243">
        <v>3</v>
      </c>
      <c r="J262" s="243">
        <v>10</v>
      </c>
      <c r="K262" s="243">
        <v>7</v>
      </c>
      <c r="L262" s="243">
        <v>11</v>
      </c>
      <c r="M262" s="243">
        <v>9</v>
      </c>
      <c r="N262" s="243">
        <v>53</v>
      </c>
      <c r="O262" s="229">
        <v>3</v>
      </c>
      <c r="P262" s="231"/>
      <c r="Q262" s="231"/>
      <c r="R262" s="220">
        <v>0</v>
      </c>
      <c r="S262" s="231"/>
      <c r="T262" s="231"/>
      <c r="U262" s="219">
        <v>0</v>
      </c>
      <c r="V262" s="231"/>
      <c r="W262" s="231"/>
      <c r="X262" s="265">
        <v>0</v>
      </c>
      <c r="Y262" s="228"/>
      <c r="Z262" s="244"/>
      <c r="AA262" s="233" t="s">
        <v>1906</v>
      </c>
      <c r="AB262" s="229" t="s">
        <v>1906</v>
      </c>
      <c r="AC262" s="236" t="s">
        <v>1907</v>
      </c>
      <c r="AD262" s="237" t="s">
        <v>1907</v>
      </c>
      <c r="AE262" s="238" t="s">
        <v>1907</v>
      </c>
      <c r="AF262" s="244"/>
      <c r="AG262" s="224" t="s">
        <v>1908</v>
      </c>
      <c r="AH262" s="244"/>
      <c r="AI262" s="269" t="s">
        <v>805</v>
      </c>
      <c r="AJ262" s="241" t="s">
        <v>804</v>
      </c>
      <c r="AK262" s="269"/>
      <c r="AL262" s="269" t="s">
        <v>2020</v>
      </c>
      <c r="AM262" s="272" t="s">
        <v>1987</v>
      </c>
      <c r="AN262" s="269" t="s">
        <v>1718</v>
      </c>
      <c r="AO262" s="269" t="s">
        <v>1719</v>
      </c>
      <c r="AP262" s="273" t="s">
        <v>1720</v>
      </c>
      <c r="AQ262" s="269">
        <v>22870446</v>
      </c>
      <c r="AR262" s="269" t="s">
        <v>90</v>
      </c>
      <c r="AS262" s="269" t="s">
        <v>806</v>
      </c>
      <c r="AT262" s="230" t="e">
        <v>#N/A</v>
      </c>
      <c r="AU262" s="218"/>
    </row>
    <row r="263" spans="1:47" ht="22.5" customHeight="1" x14ac:dyDescent="0.25">
      <c r="A263" s="221"/>
      <c r="B263" s="221">
        <v>259</v>
      </c>
      <c r="C263" s="242" t="s">
        <v>651</v>
      </c>
      <c r="D263" s="234" t="s">
        <v>959</v>
      </c>
      <c r="E263" s="243">
        <v>2</v>
      </c>
      <c r="F263" s="242" t="s">
        <v>2033</v>
      </c>
      <c r="G263" s="242" t="s">
        <v>62</v>
      </c>
      <c r="H263" s="243">
        <v>7</v>
      </c>
      <c r="I263" s="243">
        <v>0</v>
      </c>
      <c r="J263" s="243">
        <v>4</v>
      </c>
      <c r="K263" s="243">
        <v>4</v>
      </c>
      <c r="L263" s="243">
        <v>8</v>
      </c>
      <c r="M263" s="243">
        <v>3</v>
      </c>
      <c r="N263" s="243">
        <v>26</v>
      </c>
      <c r="O263" s="229">
        <v>3</v>
      </c>
      <c r="P263" s="231"/>
      <c r="Q263" s="231"/>
      <c r="R263" s="220">
        <v>0</v>
      </c>
      <c r="S263" s="231"/>
      <c r="T263" s="231"/>
      <c r="U263" s="219">
        <v>0</v>
      </c>
      <c r="V263" s="231"/>
      <c r="W263" s="231"/>
      <c r="X263" s="265">
        <v>0</v>
      </c>
      <c r="Y263" s="228"/>
      <c r="Z263" s="244"/>
      <c r="AA263" s="233" t="s">
        <v>1906</v>
      </c>
      <c r="AB263" s="229" t="s">
        <v>1906</v>
      </c>
      <c r="AC263" s="236" t="s">
        <v>1907</v>
      </c>
      <c r="AD263" s="237" t="s">
        <v>1907</v>
      </c>
      <c r="AE263" s="238" t="s">
        <v>1907</v>
      </c>
      <c r="AF263" s="244"/>
      <c r="AG263" s="224" t="s">
        <v>1908</v>
      </c>
      <c r="AH263" s="244"/>
      <c r="AI263" s="269" t="s">
        <v>1881</v>
      </c>
      <c r="AJ263" s="241" t="s">
        <v>651</v>
      </c>
      <c r="AK263" s="269"/>
      <c r="AL263" s="269"/>
      <c r="AM263" s="272" t="s">
        <v>1988</v>
      </c>
      <c r="AN263" s="269" t="s">
        <v>652</v>
      </c>
      <c r="AO263" s="269" t="s">
        <v>653</v>
      </c>
      <c r="AP263" s="273" t="s">
        <v>1721</v>
      </c>
      <c r="AQ263" s="269">
        <v>25829930</v>
      </c>
      <c r="AR263" s="269" t="s">
        <v>62</v>
      </c>
      <c r="AS263" s="269" t="s">
        <v>654</v>
      </c>
      <c r="AT263" s="232" t="e">
        <v>#N/A</v>
      </c>
      <c r="AU263" s="218"/>
    </row>
    <row r="264" spans="1:47" ht="22.5" customHeight="1" x14ac:dyDescent="0.25">
      <c r="A264" s="221"/>
      <c r="B264" s="221">
        <v>260</v>
      </c>
      <c r="C264" s="242" t="s">
        <v>390</v>
      </c>
      <c r="D264" s="251" t="s">
        <v>2022</v>
      </c>
      <c r="E264" s="253">
        <v>6</v>
      </c>
      <c r="F264" s="252" t="s">
        <v>2016</v>
      </c>
      <c r="G264" s="242" t="s">
        <v>90</v>
      </c>
      <c r="H264" s="243">
        <v>0</v>
      </c>
      <c r="I264" s="243">
        <v>0</v>
      </c>
      <c r="J264" s="243">
        <v>0</v>
      </c>
      <c r="K264" s="243">
        <v>41</v>
      </c>
      <c r="L264" s="243">
        <v>50</v>
      </c>
      <c r="M264" s="243">
        <v>46</v>
      </c>
      <c r="N264" s="243">
        <v>137</v>
      </c>
      <c r="O264" s="229">
        <v>5</v>
      </c>
      <c r="P264" s="231"/>
      <c r="Q264" s="231"/>
      <c r="R264" s="220">
        <v>0</v>
      </c>
      <c r="S264" s="231"/>
      <c r="T264" s="231"/>
      <c r="U264" s="219">
        <v>0</v>
      </c>
      <c r="V264" s="231"/>
      <c r="W264" s="231"/>
      <c r="X264" s="265">
        <v>0</v>
      </c>
      <c r="Y264" s="228"/>
      <c r="Z264" s="244"/>
      <c r="AA264" s="233" t="s">
        <v>1906</v>
      </c>
      <c r="AB264" s="229" t="s">
        <v>1906</v>
      </c>
      <c r="AC264" s="236" t="s">
        <v>1907</v>
      </c>
      <c r="AD264" s="237" t="s">
        <v>1907</v>
      </c>
      <c r="AE264" s="238" t="s">
        <v>1907</v>
      </c>
      <c r="AF264" s="244"/>
      <c r="AG264" s="224" t="s">
        <v>1908</v>
      </c>
      <c r="AH264" s="244"/>
      <c r="AI264" s="269" t="s">
        <v>391</v>
      </c>
      <c r="AJ264" s="241" t="s">
        <v>390</v>
      </c>
      <c r="AK264" s="269"/>
      <c r="AL264" s="269"/>
      <c r="AM264" s="272" t="s">
        <v>1882</v>
      </c>
      <c r="AN264" s="269" t="s">
        <v>1883</v>
      </c>
      <c r="AO264" s="269" t="s">
        <v>1722</v>
      </c>
      <c r="AP264" s="273" t="s">
        <v>1723</v>
      </c>
      <c r="AQ264" s="269">
        <v>22871715</v>
      </c>
      <c r="AR264" s="269" t="s">
        <v>90</v>
      </c>
      <c r="AS264" s="269" t="s">
        <v>393</v>
      </c>
      <c r="AT264" s="254" t="e">
        <v>#N/A</v>
      </c>
      <c r="AU264" s="255"/>
    </row>
    <row r="265" spans="1:47" ht="22.5" customHeight="1" x14ac:dyDescent="0.25">
      <c r="A265" s="221"/>
      <c r="B265" s="221">
        <v>261</v>
      </c>
      <c r="C265" s="242" t="s">
        <v>2204</v>
      </c>
      <c r="D265" s="234" t="s">
        <v>959</v>
      </c>
      <c r="E265" s="243">
        <v>3</v>
      </c>
      <c r="F265" s="242" t="s">
        <v>2026</v>
      </c>
      <c r="G265" s="242" t="s">
        <v>72</v>
      </c>
      <c r="H265" s="243">
        <v>5</v>
      </c>
      <c r="I265" s="243">
        <v>4</v>
      </c>
      <c r="J265" s="243">
        <v>2</v>
      </c>
      <c r="K265" s="243">
        <v>2</v>
      </c>
      <c r="L265" s="243">
        <v>4</v>
      </c>
      <c r="M265" s="243">
        <v>3</v>
      </c>
      <c r="N265" s="243">
        <v>20</v>
      </c>
      <c r="O265" s="229">
        <v>3</v>
      </c>
      <c r="P265" s="231"/>
      <c r="Q265" s="231"/>
      <c r="R265" s="220">
        <v>0</v>
      </c>
      <c r="S265" s="231"/>
      <c r="T265" s="231"/>
      <c r="U265" s="219">
        <v>0</v>
      </c>
      <c r="V265" s="231"/>
      <c r="W265" s="231"/>
      <c r="X265" s="265">
        <v>0</v>
      </c>
      <c r="Y265" s="228"/>
      <c r="Z265" s="244"/>
      <c r="AA265" s="233" t="s">
        <v>1906</v>
      </c>
      <c r="AB265" s="229" t="s">
        <v>1906</v>
      </c>
      <c r="AC265" s="236" t="s">
        <v>1907</v>
      </c>
      <c r="AD265" s="237" t="s">
        <v>1907</v>
      </c>
      <c r="AE265" s="238" t="s">
        <v>1907</v>
      </c>
      <c r="AF265" s="244"/>
      <c r="AG265" s="224" t="s">
        <v>1908</v>
      </c>
      <c r="AH265" s="244"/>
      <c r="AI265" s="269" t="s">
        <v>1724</v>
      </c>
      <c r="AJ265" s="271" t="s">
        <v>2204</v>
      </c>
      <c r="AK265" s="269" t="s">
        <v>2205</v>
      </c>
      <c r="AL265" s="269"/>
      <c r="AM265" s="272" t="s">
        <v>2206</v>
      </c>
      <c r="AN265" s="269" t="s">
        <v>1725</v>
      </c>
      <c r="AO265" s="269" t="s">
        <v>1726</v>
      </c>
      <c r="AP265" s="273" t="s">
        <v>1727</v>
      </c>
      <c r="AQ265" s="269">
        <v>26814010</v>
      </c>
      <c r="AR265" s="269" t="s">
        <v>72</v>
      </c>
      <c r="AS265" s="269" t="s">
        <v>844</v>
      </c>
      <c r="AT265" s="230" t="s">
        <v>2207</v>
      </c>
      <c r="AU265" s="218"/>
    </row>
    <row r="266" spans="1:47" ht="22.5" customHeight="1" x14ac:dyDescent="0.25">
      <c r="A266" s="221"/>
      <c r="B266" s="221">
        <v>262</v>
      </c>
      <c r="C266" s="242" t="s">
        <v>1804</v>
      </c>
      <c r="D266" s="234" t="s">
        <v>959</v>
      </c>
      <c r="E266" s="243"/>
      <c r="F266" s="242" t="s">
        <v>2208</v>
      </c>
      <c r="G266" s="242" t="s">
        <v>90</v>
      </c>
      <c r="H266" s="243"/>
      <c r="I266" s="243"/>
      <c r="J266" s="243"/>
      <c r="K266" s="243"/>
      <c r="L266" s="243"/>
      <c r="M266" s="243"/>
      <c r="N266" s="243"/>
      <c r="O266" s="229">
        <v>0</v>
      </c>
      <c r="P266" s="231"/>
      <c r="Q266" s="231"/>
      <c r="R266" s="220">
        <v>0</v>
      </c>
      <c r="S266" s="231"/>
      <c r="T266" s="231"/>
      <c r="U266" s="219">
        <v>0</v>
      </c>
      <c r="V266" s="231"/>
      <c r="W266" s="231"/>
      <c r="X266" s="265">
        <v>0</v>
      </c>
      <c r="Y266" s="228"/>
      <c r="Z266" s="244"/>
      <c r="AA266" s="233" t="s">
        <v>1906</v>
      </c>
      <c r="AB266" s="229" t="s">
        <v>1906</v>
      </c>
      <c r="AC266" s="236" t="s">
        <v>1907</v>
      </c>
      <c r="AD266" s="237" t="s">
        <v>1907</v>
      </c>
      <c r="AE266" s="238" t="s">
        <v>1907</v>
      </c>
      <c r="AF266" s="244"/>
      <c r="AG266" s="224" t="s">
        <v>1908</v>
      </c>
      <c r="AH266" s="244"/>
      <c r="AI266" s="269" t="s">
        <v>1884</v>
      </c>
      <c r="AJ266" s="241" t="s">
        <v>1804</v>
      </c>
      <c r="AK266" s="269"/>
      <c r="AL266" s="269"/>
      <c r="AM266" s="225"/>
      <c r="AN266" s="269"/>
      <c r="AO266" s="269"/>
      <c r="AP266" s="273"/>
      <c r="AQ266" s="269"/>
      <c r="AR266" s="269" t="s">
        <v>90</v>
      </c>
      <c r="AS266" s="283" t="s">
        <v>1989</v>
      </c>
      <c r="AT266" s="232" t="e">
        <v>#N/A</v>
      </c>
      <c r="AU266" s="218"/>
    </row>
    <row r="267" spans="1:47" ht="22.5" customHeight="1" x14ac:dyDescent="0.25">
      <c r="A267" s="221"/>
      <c r="B267" s="221">
        <v>263</v>
      </c>
      <c r="C267" s="242" t="s">
        <v>521</v>
      </c>
      <c r="D267" s="251" t="s">
        <v>959</v>
      </c>
      <c r="E267" s="253">
        <v>11</v>
      </c>
      <c r="F267" s="252" t="s">
        <v>2029</v>
      </c>
      <c r="G267" s="242" t="s">
        <v>270</v>
      </c>
      <c r="H267" s="243">
        <v>34</v>
      </c>
      <c r="I267" s="243">
        <v>20</v>
      </c>
      <c r="J267" s="243">
        <v>18</v>
      </c>
      <c r="K267" s="243">
        <v>28</v>
      </c>
      <c r="L267" s="243">
        <v>28</v>
      </c>
      <c r="M267" s="243">
        <v>35</v>
      </c>
      <c r="N267" s="243">
        <v>163</v>
      </c>
      <c r="O267" s="229">
        <v>5</v>
      </c>
      <c r="P267" s="231"/>
      <c r="Q267" s="231"/>
      <c r="R267" s="220">
        <v>0</v>
      </c>
      <c r="S267" s="231"/>
      <c r="T267" s="231"/>
      <c r="U267" s="219">
        <v>0</v>
      </c>
      <c r="V267" s="231"/>
      <c r="W267" s="231"/>
      <c r="X267" s="265">
        <v>0</v>
      </c>
      <c r="Y267" s="228"/>
      <c r="Z267" s="244"/>
      <c r="AA267" s="233" t="s">
        <v>1906</v>
      </c>
      <c r="AB267" s="229" t="s">
        <v>1906</v>
      </c>
      <c r="AC267" s="236" t="s">
        <v>1907</v>
      </c>
      <c r="AD267" s="237" t="s">
        <v>1907</v>
      </c>
      <c r="AE267" s="238" t="s">
        <v>1907</v>
      </c>
      <c r="AF267" s="244"/>
      <c r="AG267" s="224" t="s">
        <v>1908</v>
      </c>
      <c r="AH267" s="244"/>
      <c r="AI267" s="269" t="s">
        <v>1728</v>
      </c>
      <c r="AJ267" s="271" t="s">
        <v>521</v>
      </c>
      <c r="AK267" s="269"/>
      <c r="AL267" s="269"/>
      <c r="AM267" s="272" t="s">
        <v>1307</v>
      </c>
      <c r="AN267" s="269" t="s">
        <v>522</v>
      </c>
      <c r="AO267" s="269" t="s">
        <v>1729</v>
      </c>
      <c r="AP267" s="273" t="s">
        <v>1730</v>
      </c>
      <c r="AQ267" s="269">
        <v>23741728</v>
      </c>
      <c r="AR267" s="269" t="s">
        <v>270</v>
      </c>
      <c r="AS267" s="269" t="s">
        <v>523</v>
      </c>
      <c r="AT267" s="254" t="e">
        <v>#N/A</v>
      </c>
      <c r="AU267" s="255"/>
    </row>
    <row r="268" spans="1:47" ht="22.5" customHeight="1" x14ac:dyDescent="0.25">
      <c r="A268" s="221"/>
      <c r="B268" s="221">
        <v>264</v>
      </c>
      <c r="C268" s="242" t="s">
        <v>336</v>
      </c>
      <c r="D268" s="251" t="s">
        <v>959</v>
      </c>
      <c r="E268" s="253">
        <v>6</v>
      </c>
      <c r="F268" s="252" t="s">
        <v>2029</v>
      </c>
      <c r="G268" s="242" t="s">
        <v>270</v>
      </c>
      <c r="H268" s="243">
        <v>28</v>
      </c>
      <c r="I268" s="243">
        <v>27</v>
      </c>
      <c r="J268" s="243">
        <v>28</v>
      </c>
      <c r="K268" s="243">
        <v>17</v>
      </c>
      <c r="L268" s="243">
        <v>24</v>
      </c>
      <c r="M268" s="243">
        <v>25</v>
      </c>
      <c r="N268" s="243">
        <v>149</v>
      </c>
      <c r="O268" s="229">
        <v>3</v>
      </c>
      <c r="P268" s="231"/>
      <c r="Q268" s="231"/>
      <c r="R268" s="220">
        <v>0</v>
      </c>
      <c r="S268" s="231"/>
      <c r="T268" s="231"/>
      <c r="U268" s="219">
        <v>0</v>
      </c>
      <c r="V268" s="231"/>
      <c r="W268" s="231"/>
      <c r="X268" s="265">
        <v>0</v>
      </c>
      <c r="Y268" s="228"/>
      <c r="Z268" s="244"/>
      <c r="AA268" s="233" t="s">
        <v>1906</v>
      </c>
      <c r="AB268" s="229" t="s">
        <v>1906</v>
      </c>
      <c r="AC268" s="236" t="s">
        <v>1907</v>
      </c>
      <c r="AD268" s="237" t="s">
        <v>1907</v>
      </c>
      <c r="AE268" s="238" t="s">
        <v>1907</v>
      </c>
      <c r="AF268" s="244"/>
      <c r="AG268" s="224" t="s">
        <v>1908</v>
      </c>
      <c r="AH268" s="244"/>
      <c r="AI268" s="269" t="s">
        <v>1731</v>
      </c>
      <c r="AJ268" s="241" t="s">
        <v>336</v>
      </c>
      <c r="AK268" s="269"/>
      <c r="AL268" s="269"/>
      <c r="AM268" s="272" t="s">
        <v>863</v>
      </c>
      <c r="AN268" s="269" t="s">
        <v>337</v>
      </c>
      <c r="AO268" s="269" t="s">
        <v>1729</v>
      </c>
      <c r="AP268" s="273" t="s">
        <v>1732</v>
      </c>
      <c r="AQ268" s="269">
        <v>23742892</v>
      </c>
      <c r="AR268" s="269" t="s">
        <v>270</v>
      </c>
      <c r="AS268" s="269" t="s">
        <v>338</v>
      </c>
      <c r="AT268" s="254" t="e">
        <v>#N/A</v>
      </c>
      <c r="AU268" s="255"/>
    </row>
    <row r="269" spans="1:47" ht="22.5" customHeight="1" x14ac:dyDescent="0.25">
      <c r="A269" s="221"/>
      <c r="B269" s="221">
        <v>265</v>
      </c>
      <c r="C269" s="242" t="s">
        <v>2209</v>
      </c>
      <c r="D269" s="251" t="s">
        <v>959</v>
      </c>
      <c r="E269" s="253">
        <v>8</v>
      </c>
      <c r="F269" s="252" t="s">
        <v>2029</v>
      </c>
      <c r="G269" s="242" t="s">
        <v>270</v>
      </c>
      <c r="H269" s="243">
        <v>17</v>
      </c>
      <c r="I269" s="243">
        <v>13</v>
      </c>
      <c r="J269" s="243">
        <v>19</v>
      </c>
      <c r="K269" s="243">
        <v>17</v>
      </c>
      <c r="L269" s="243">
        <v>8</v>
      </c>
      <c r="M269" s="243">
        <v>19</v>
      </c>
      <c r="N269" s="243">
        <v>93</v>
      </c>
      <c r="O269" s="229">
        <v>3</v>
      </c>
      <c r="P269" s="231"/>
      <c r="Q269" s="231"/>
      <c r="R269" s="220">
        <v>0</v>
      </c>
      <c r="S269" s="231"/>
      <c r="T269" s="231"/>
      <c r="U269" s="219">
        <v>0</v>
      </c>
      <c r="V269" s="231"/>
      <c r="W269" s="231"/>
      <c r="X269" s="265">
        <v>0</v>
      </c>
      <c r="Y269" s="228"/>
      <c r="Z269" s="244"/>
      <c r="AA269" s="233" t="s">
        <v>1906</v>
      </c>
      <c r="AB269" s="229" t="s">
        <v>1906</v>
      </c>
      <c r="AC269" s="236" t="s">
        <v>1907</v>
      </c>
      <c r="AD269" s="237" t="s">
        <v>1907</v>
      </c>
      <c r="AE269" s="238" t="s">
        <v>1907</v>
      </c>
      <c r="AF269" s="244"/>
      <c r="AG269" s="224" t="s">
        <v>1908</v>
      </c>
      <c r="AH269" s="244"/>
      <c r="AI269" s="269" t="s">
        <v>1885</v>
      </c>
      <c r="AJ269" s="241" t="s">
        <v>2209</v>
      </c>
      <c r="AK269" s="269"/>
      <c r="AL269" s="269" t="s">
        <v>2054</v>
      </c>
      <c r="AM269" s="272" t="s">
        <v>1990</v>
      </c>
      <c r="AN269" s="269" t="s">
        <v>524</v>
      </c>
      <c r="AO269" s="269" t="s">
        <v>1729</v>
      </c>
      <c r="AP269" s="273" t="s">
        <v>1733</v>
      </c>
      <c r="AQ269" s="269">
        <v>23828100</v>
      </c>
      <c r="AR269" s="269" t="s">
        <v>270</v>
      </c>
      <c r="AS269" s="269" t="s">
        <v>525</v>
      </c>
      <c r="AT269" s="254" t="e">
        <v>#N/A</v>
      </c>
      <c r="AU269" s="255"/>
    </row>
    <row r="270" spans="1:47" ht="22.5" customHeight="1" x14ac:dyDescent="0.25">
      <c r="A270" s="221"/>
      <c r="B270" s="221">
        <v>266</v>
      </c>
      <c r="C270" s="242" t="s">
        <v>220</v>
      </c>
      <c r="D270" s="234" t="s">
        <v>959</v>
      </c>
      <c r="E270" s="243">
        <v>12</v>
      </c>
      <c r="F270" s="242" t="s">
        <v>2031</v>
      </c>
      <c r="G270" s="242" t="s">
        <v>75</v>
      </c>
      <c r="H270" s="243">
        <v>33</v>
      </c>
      <c r="I270" s="243">
        <v>36</v>
      </c>
      <c r="J270" s="243">
        <v>37</v>
      </c>
      <c r="K270" s="243">
        <v>41</v>
      </c>
      <c r="L270" s="243">
        <v>32</v>
      </c>
      <c r="M270" s="243">
        <v>38</v>
      </c>
      <c r="N270" s="243">
        <v>217</v>
      </c>
      <c r="O270" s="229">
        <v>5</v>
      </c>
      <c r="P270" s="231"/>
      <c r="Q270" s="231"/>
      <c r="R270" s="220">
        <v>0</v>
      </c>
      <c r="S270" s="231"/>
      <c r="T270" s="231"/>
      <c r="U270" s="219">
        <v>0</v>
      </c>
      <c r="V270" s="231"/>
      <c r="W270" s="231"/>
      <c r="X270" s="265">
        <v>0</v>
      </c>
      <c r="Y270" s="228"/>
      <c r="Z270" s="244"/>
      <c r="AA270" s="233" t="s">
        <v>1906</v>
      </c>
      <c r="AB270" s="229" t="s">
        <v>1906</v>
      </c>
      <c r="AC270" s="236" t="s">
        <v>1907</v>
      </c>
      <c r="AD270" s="237" t="s">
        <v>1907</v>
      </c>
      <c r="AE270" s="238" t="s">
        <v>1907</v>
      </c>
      <c r="AF270" s="244"/>
      <c r="AG270" s="224" t="s">
        <v>1908</v>
      </c>
      <c r="AH270" s="244"/>
      <c r="AI270" s="269" t="s">
        <v>221</v>
      </c>
      <c r="AJ270" s="271" t="s">
        <v>220</v>
      </c>
      <c r="AK270" s="269"/>
      <c r="AL270" s="269"/>
      <c r="AM270" s="272" t="s">
        <v>1711</v>
      </c>
      <c r="AN270" s="269" t="s">
        <v>1734</v>
      </c>
      <c r="AO270" s="269" t="s">
        <v>1735</v>
      </c>
      <c r="AP270" s="273" t="s">
        <v>1736</v>
      </c>
      <c r="AQ270" s="269">
        <v>24815468</v>
      </c>
      <c r="AR270" s="269" t="s">
        <v>75</v>
      </c>
      <c r="AS270" s="269" t="s">
        <v>222</v>
      </c>
      <c r="AT270" s="232" t="e">
        <v>#N/A</v>
      </c>
      <c r="AU270" s="218"/>
    </row>
    <row r="271" spans="1:47" ht="22.5" customHeight="1" x14ac:dyDescent="0.25">
      <c r="A271" s="221"/>
      <c r="B271" s="221">
        <v>267</v>
      </c>
      <c r="C271" s="242" t="s">
        <v>845</v>
      </c>
      <c r="D271" s="251" t="s">
        <v>959</v>
      </c>
      <c r="E271" s="253">
        <v>4</v>
      </c>
      <c r="F271" s="252" t="s">
        <v>2026</v>
      </c>
      <c r="G271" s="242" t="s">
        <v>72</v>
      </c>
      <c r="H271" s="243">
        <v>14</v>
      </c>
      <c r="I271" s="243">
        <v>10</v>
      </c>
      <c r="J271" s="243">
        <v>12</v>
      </c>
      <c r="K271" s="243">
        <v>10</v>
      </c>
      <c r="L271" s="243">
        <v>12</v>
      </c>
      <c r="M271" s="243">
        <v>9</v>
      </c>
      <c r="N271" s="243">
        <v>67</v>
      </c>
      <c r="O271" s="229">
        <v>3</v>
      </c>
      <c r="P271" s="231"/>
      <c r="Q271" s="231"/>
      <c r="R271" s="220">
        <v>0</v>
      </c>
      <c r="S271" s="231"/>
      <c r="T271" s="231"/>
      <c r="U271" s="219">
        <v>0</v>
      </c>
      <c r="V271" s="231"/>
      <c r="W271" s="231"/>
      <c r="X271" s="265">
        <v>0</v>
      </c>
      <c r="Y271" s="228"/>
      <c r="Z271" s="244"/>
      <c r="AA271" s="233" t="s">
        <v>1906</v>
      </c>
      <c r="AB271" s="229" t="s">
        <v>1906</v>
      </c>
      <c r="AC271" s="236" t="s">
        <v>1907</v>
      </c>
      <c r="AD271" s="237" t="s">
        <v>1907</v>
      </c>
      <c r="AE271" s="238" t="s">
        <v>1907</v>
      </c>
      <c r="AF271" s="244"/>
      <c r="AG271" s="224" t="s">
        <v>1908</v>
      </c>
      <c r="AH271" s="244"/>
      <c r="AI271" s="269" t="s">
        <v>846</v>
      </c>
      <c r="AJ271" s="241" t="s">
        <v>845</v>
      </c>
      <c r="AK271" s="269"/>
      <c r="AL271" s="269" t="s">
        <v>2020</v>
      </c>
      <c r="AM271" s="272" t="s">
        <v>1991</v>
      </c>
      <c r="AN271" s="269" t="s">
        <v>847</v>
      </c>
      <c r="AO271" s="269" t="s">
        <v>1737</v>
      </c>
      <c r="AP271" s="273" t="s">
        <v>1738</v>
      </c>
      <c r="AQ271" s="269">
        <v>26654590</v>
      </c>
      <c r="AR271" s="269" t="s">
        <v>72</v>
      </c>
      <c r="AS271" s="269" t="s">
        <v>848</v>
      </c>
      <c r="AT271" s="254" t="e">
        <v>#N/A</v>
      </c>
      <c r="AU271" s="255"/>
    </row>
    <row r="272" spans="1:47" ht="22.5" customHeight="1" x14ac:dyDescent="0.25">
      <c r="A272" s="221"/>
      <c r="B272" s="221">
        <v>268</v>
      </c>
      <c r="C272" s="242" t="s">
        <v>1739</v>
      </c>
      <c r="D272" s="234" t="s">
        <v>959</v>
      </c>
      <c r="E272" s="243">
        <v>7</v>
      </c>
      <c r="F272" s="242" t="s">
        <v>2021</v>
      </c>
      <c r="G272" s="242" t="s">
        <v>90</v>
      </c>
      <c r="H272" s="243">
        <v>16</v>
      </c>
      <c r="I272" s="243">
        <v>34</v>
      </c>
      <c r="J272" s="243">
        <v>21</v>
      </c>
      <c r="K272" s="243">
        <v>18</v>
      </c>
      <c r="L272" s="243">
        <v>25</v>
      </c>
      <c r="M272" s="243">
        <v>29</v>
      </c>
      <c r="N272" s="243">
        <v>143</v>
      </c>
      <c r="O272" s="229">
        <v>3</v>
      </c>
      <c r="P272" s="231"/>
      <c r="Q272" s="231"/>
      <c r="R272" s="220">
        <v>0</v>
      </c>
      <c r="S272" s="231"/>
      <c r="T272" s="231"/>
      <c r="U272" s="219">
        <v>0</v>
      </c>
      <c r="V272" s="231"/>
      <c r="W272" s="231"/>
      <c r="X272" s="265">
        <v>0</v>
      </c>
      <c r="Y272" s="228"/>
      <c r="Z272" s="244"/>
      <c r="AA272" s="233" t="s">
        <v>1906</v>
      </c>
      <c r="AB272" s="229" t="s">
        <v>1906</v>
      </c>
      <c r="AC272" s="236" t="s">
        <v>1907</v>
      </c>
      <c r="AD272" s="237" t="s">
        <v>1907</v>
      </c>
      <c r="AE272" s="238" t="s">
        <v>1907</v>
      </c>
      <c r="AF272" s="244"/>
      <c r="AG272" s="224" t="s">
        <v>1908</v>
      </c>
      <c r="AH272" s="244"/>
      <c r="AI272" s="269" t="s">
        <v>925</v>
      </c>
      <c r="AJ272" s="271" t="s">
        <v>1739</v>
      </c>
      <c r="AK272" s="269" t="s">
        <v>2210</v>
      </c>
      <c r="AL272" s="269" t="s">
        <v>2020</v>
      </c>
      <c r="AM272" s="272" t="s">
        <v>1386</v>
      </c>
      <c r="AN272" s="269" t="s">
        <v>1740</v>
      </c>
      <c r="AO272" s="269" t="s">
        <v>1741</v>
      </c>
      <c r="AP272" s="273" t="s">
        <v>1742</v>
      </c>
      <c r="AQ272" s="269">
        <v>22624424</v>
      </c>
      <c r="AR272" s="269" t="s">
        <v>90</v>
      </c>
      <c r="AS272" s="269" t="s">
        <v>318</v>
      </c>
      <c r="AT272" s="232" t="e">
        <v>#N/A</v>
      </c>
      <c r="AU272" s="218"/>
    </row>
    <row r="273" spans="1:47" ht="22.5" customHeight="1" x14ac:dyDescent="0.25">
      <c r="A273" s="221"/>
      <c r="B273" s="221">
        <v>269</v>
      </c>
      <c r="C273" s="242" t="s">
        <v>580</v>
      </c>
      <c r="D273" s="234" t="s">
        <v>959</v>
      </c>
      <c r="E273" s="243">
        <v>6</v>
      </c>
      <c r="F273" s="242" t="s">
        <v>2018</v>
      </c>
      <c r="G273" s="242" t="s">
        <v>75</v>
      </c>
      <c r="H273" s="243">
        <v>16</v>
      </c>
      <c r="I273" s="243">
        <v>22</v>
      </c>
      <c r="J273" s="243">
        <v>12</v>
      </c>
      <c r="K273" s="243">
        <v>16</v>
      </c>
      <c r="L273" s="243">
        <v>13</v>
      </c>
      <c r="M273" s="243">
        <v>13</v>
      </c>
      <c r="N273" s="243">
        <v>92</v>
      </c>
      <c r="O273" s="229">
        <v>3</v>
      </c>
      <c r="P273" s="231"/>
      <c r="Q273" s="231"/>
      <c r="R273" s="220">
        <v>0</v>
      </c>
      <c r="S273" s="231"/>
      <c r="T273" s="231"/>
      <c r="U273" s="219">
        <v>0</v>
      </c>
      <c r="V273" s="231"/>
      <c r="W273" s="231"/>
      <c r="X273" s="265">
        <v>0</v>
      </c>
      <c r="Y273" s="228"/>
      <c r="Z273" s="244"/>
      <c r="AA273" s="233" t="s">
        <v>1906</v>
      </c>
      <c r="AB273" s="229" t="s">
        <v>1906</v>
      </c>
      <c r="AC273" s="236" t="s">
        <v>1907</v>
      </c>
      <c r="AD273" s="237" t="s">
        <v>1907</v>
      </c>
      <c r="AE273" s="238" t="s">
        <v>1907</v>
      </c>
      <c r="AF273" s="244"/>
      <c r="AG273" s="224" t="s">
        <v>1908</v>
      </c>
      <c r="AH273" s="244"/>
      <c r="AI273" s="269" t="s">
        <v>581</v>
      </c>
      <c r="AJ273" s="241" t="s">
        <v>580</v>
      </c>
      <c r="AK273" s="269"/>
      <c r="AL273" s="269"/>
      <c r="AM273" s="272" t="s">
        <v>1376</v>
      </c>
      <c r="AN273" s="269" t="s">
        <v>1743</v>
      </c>
      <c r="AO273" s="269" t="s">
        <v>1744</v>
      </c>
      <c r="AP273" s="273" t="s">
        <v>1745</v>
      </c>
      <c r="AQ273" s="269">
        <v>24816322</v>
      </c>
      <c r="AR273" s="269" t="s">
        <v>75</v>
      </c>
      <c r="AS273" s="269" t="s">
        <v>582</v>
      </c>
      <c r="AT273" s="232" t="e">
        <v>#N/A</v>
      </c>
      <c r="AU273" s="218"/>
    </row>
    <row r="274" spans="1:47" ht="22.5" customHeight="1" x14ac:dyDescent="0.25">
      <c r="A274" s="221"/>
      <c r="B274" s="221">
        <v>270</v>
      </c>
      <c r="C274" s="242" t="s">
        <v>2211</v>
      </c>
      <c r="D274" s="234" t="s">
        <v>959</v>
      </c>
      <c r="E274" s="243">
        <v>6</v>
      </c>
      <c r="F274" s="242" t="s">
        <v>2026</v>
      </c>
      <c r="G274" s="242" t="s">
        <v>72</v>
      </c>
      <c r="H274" s="243">
        <v>10</v>
      </c>
      <c r="I274" s="243">
        <v>13</v>
      </c>
      <c r="J274" s="243">
        <v>17</v>
      </c>
      <c r="K274" s="243">
        <v>18</v>
      </c>
      <c r="L274" s="243">
        <v>17</v>
      </c>
      <c r="M274" s="243">
        <v>17</v>
      </c>
      <c r="N274" s="243">
        <v>92</v>
      </c>
      <c r="O274" s="229">
        <v>3</v>
      </c>
      <c r="P274" s="231"/>
      <c r="Q274" s="231"/>
      <c r="R274" s="220">
        <v>0</v>
      </c>
      <c r="S274" s="231"/>
      <c r="T274" s="231"/>
      <c r="U274" s="219">
        <v>0</v>
      </c>
      <c r="V274" s="231"/>
      <c r="W274" s="231"/>
      <c r="X274" s="265">
        <v>0</v>
      </c>
      <c r="Y274" s="228"/>
      <c r="Z274" s="244"/>
      <c r="AA274" s="233" t="s">
        <v>1906</v>
      </c>
      <c r="AB274" s="229" t="s">
        <v>1906</v>
      </c>
      <c r="AC274" s="236" t="s">
        <v>1907</v>
      </c>
      <c r="AD274" s="237" t="s">
        <v>1907</v>
      </c>
      <c r="AE274" s="238" t="s">
        <v>1907</v>
      </c>
      <c r="AF274" s="244"/>
      <c r="AG274" s="224" t="s">
        <v>1908</v>
      </c>
      <c r="AH274" s="244"/>
      <c r="AI274" s="269" t="s">
        <v>1886</v>
      </c>
      <c r="AJ274" s="241" t="s">
        <v>2211</v>
      </c>
      <c r="AK274" s="269" t="s">
        <v>2212</v>
      </c>
      <c r="AL274" s="269" t="s">
        <v>2020</v>
      </c>
      <c r="AM274" s="272" t="s">
        <v>2213</v>
      </c>
      <c r="AN274" s="269" t="s">
        <v>313</v>
      </c>
      <c r="AO274" s="269" t="s">
        <v>1746</v>
      </c>
      <c r="AP274" s="273" t="s">
        <v>1747</v>
      </c>
      <c r="AQ274" s="269">
        <v>26812414</v>
      </c>
      <c r="AR274" s="269" t="s">
        <v>72</v>
      </c>
      <c r="AS274" s="269" t="s">
        <v>314</v>
      </c>
      <c r="AT274" s="232" t="e">
        <v>#N/A</v>
      </c>
      <c r="AU274" s="218"/>
    </row>
    <row r="275" spans="1:47" ht="22.5" customHeight="1" x14ac:dyDescent="0.25">
      <c r="A275" s="221"/>
      <c r="B275" s="221">
        <v>271</v>
      </c>
      <c r="C275" s="242" t="s">
        <v>583</v>
      </c>
      <c r="D275" s="251" t="s">
        <v>959</v>
      </c>
      <c r="E275" s="253">
        <v>3</v>
      </c>
      <c r="F275" s="252" t="s">
        <v>2018</v>
      </c>
      <c r="G275" s="242" t="s">
        <v>75</v>
      </c>
      <c r="H275" s="243">
        <v>5</v>
      </c>
      <c r="I275" s="243">
        <v>3</v>
      </c>
      <c r="J275" s="243">
        <v>4</v>
      </c>
      <c r="K275" s="243">
        <v>2</v>
      </c>
      <c r="L275" s="243">
        <v>5</v>
      </c>
      <c r="M275" s="243">
        <v>5</v>
      </c>
      <c r="N275" s="243">
        <v>24</v>
      </c>
      <c r="O275" s="229">
        <v>3</v>
      </c>
      <c r="P275" s="231"/>
      <c r="Q275" s="231"/>
      <c r="R275" s="220">
        <v>0</v>
      </c>
      <c r="S275" s="231"/>
      <c r="T275" s="231"/>
      <c r="U275" s="219">
        <v>0</v>
      </c>
      <c r="V275" s="231"/>
      <c r="W275" s="231"/>
      <c r="X275" s="265">
        <v>0</v>
      </c>
      <c r="Y275" s="228"/>
      <c r="Z275" s="244"/>
      <c r="AA275" s="233" t="s">
        <v>1906</v>
      </c>
      <c r="AB275" s="229" t="s">
        <v>1906</v>
      </c>
      <c r="AC275" s="236" t="s">
        <v>1907</v>
      </c>
      <c r="AD275" s="237" t="s">
        <v>1907</v>
      </c>
      <c r="AE275" s="238" t="s">
        <v>1907</v>
      </c>
      <c r="AF275" s="244"/>
      <c r="AG275" s="224" t="s">
        <v>1908</v>
      </c>
      <c r="AH275" s="244"/>
      <c r="AI275" s="269" t="s">
        <v>584</v>
      </c>
      <c r="AJ275" s="241" t="s">
        <v>583</v>
      </c>
      <c r="AK275" s="269"/>
      <c r="AL275" s="269" t="s">
        <v>2020</v>
      </c>
      <c r="AM275" s="272" t="s">
        <v>2214</v>
      </c>
      <c r="AN275" s="269" t="s">
        <v>1748</v>
      </c>
      <c r="AO275" s="269" t="s">
        <v>1749</v>
      </c>
      <c r="AP275" s="273" t="s">
        <v>1750</v>
      </c>
      <c r="AQ275" s="269">
        <v>24332006</v>
      </c>
      <c r="AR275" s="269" t="s">
        <v>75</v>
      </c>
      <c r="AS275" s="269" t="s">
        <v>585</v>
      </c>
      <c r="AT275" s="254" t="e">
        <v>#N/A</v>
      </c>
      <c r="AU275" s="255"/>
    </row>
    <row r="276" spans="1:47" ht="22.5" customHeight="1" x14ac:dyDescent="0.25">
      <c r="A276" s="221"/>
      <c r="B276" s="221">
        <v>272</v>
      </c>
      <c r="C276" s="242" t="s">
        <v>365</v>
      </c>
      <c r="D276" s="234" t="s">
        <v>959</v>
      </c>
      <c r="E276" s="243">
        <v>8</v>
      </c>
      <c r="F276" s="242" t="s">
        <v>2033</v>
      </c>
      <c r="G276" s="242" t="s">
        <v>62</v>
      </c>
      <c r="H276" s="243">
        <v>28</v>
      </c>
      <c r="I276" s="243">
        <v>39</v>
      </c>
      <c r="J276" s="243">
        <v>30</v>
      </c>
      <c r="K276" s="243">
        <v>36</v>
      </c>
      <c r="L276" s="243">
        <v>37</v>
      </c>
      <c r="M276" s="243">
        <v>22</v>
      </c>
      <c r="N276" s="243">
        <v>192</v>
      </c>
      <c r="O276" s="229">
        <v>5</v>
      </c>
      <c r="P276" s="231"/>
      <c r="Q276" s="231"/>
      <c r="R276" s="220">
        <v>0</v>
      </c>
      <c r="S276" s="231"/>
      <c r="T276" s="231"/>
      <c r="U276" s="219">
        <v>0</v>
      </c>
      <c r="V276" s="231"/>
      <c r="W276" s="231"/>
      <c r="X276" s="265">
        <v>0</v>
      </c>
      <c r="Y276" s="228"/>
      <c r="Z276" s="244"/>
      <c r="AA276" s="233" t="s">
        <v>1906</v>
      </c>
      <c r="AB276" s="229" t="s">
        <v>1906</v>
      </c>
      <c r="AC276" s="236" t="s">
        <v>1907</v>
      </c>
      <c r="AD276" s="237" t="s">
        <v>1907</v>
      </c>
      <c r="AE276" s="238" t="s">
        <v>1907</v>
      </c>
      <c r="AF276" s="244"/>
      <c r="AG276" s="224" t="s">
        <v>1908</v>
      </c>
      <c r="AH276" s="244"/>
      <c r="AI276" s="269" t="s">
        <v>366</v>
      </c>
      <c r="AJ276" s="271" t="s">
        <v>365</v>
      </c>
      <c r="AK276" s="269" t="s">
        <v>2215</v>
      </c>
      <c r="AL276" s="269" t="s">
        <v>2020</v>
      </c>
      <c r="AM276" s="272" t="s">
        <v>1993</v>
      </c>
      <c r="AN276" s="269" t="s">
        <v>368</v>
      </c>
      <c r="AO276" s="269" t="s">
        <v>1751</v>
      </c>
      <c r="AP276" s="273" t="s">
        <v>1887</v>
      </c>
      <c r="AQ276" s="269">
        <v>25694845</v>
      </c>
      <c r="AR276" s="269" t="s">
        <v>62</v>
      </c>
      <c r="AS276" s="269" t="s">
        <v>369</v>
      </c>
      <c r="AT276" s="232" t="e">
        <v>#N/A</v>
      </c>
      <c r="AU276" s="218"/>
    </row>
    <row r="277" spans="1:47" ht="22.5" customHeight="1" x14ac:dyDescent="0.25">
      <c r="A277" s="221"/>
      <c r="B277" s="221">
        <v>273</v>
      </c>
      <c r="C277" s="242" t="s">
        <v>655</v>
      </c>
      <c r="D277" s="260" t="s">
        <v>959</v>
      </c>
      <c r="E277" s="261">
        <v>7</v>
      </c>
      <c r="F277" s="262" t="s">
        <v>2033</v>
      </c>
      <c r="G277" s="242" t="s">
        <v>62</v>
      </c>
      <c r="H277" s="243">
        <v>15</v>
      </c>
      <c r="I277" s="243">
        <v>18</v>
      </c>
      <c r="J277" s="243">
        <v>21</v>
      </c>
      <c r="K277" s="243">
        <v>14</v>
      </c>
      <c r="L277" s="243">
        <v>10</v>
      </c>
      <c r="M277" s="243">
        <v>24</v>
      </c>
      <c r="N277" s="243">
        <v>102</v>
      </c>
      <c r="O277" s="229">
        <v>3</v>
      </c>
      <c r="P277" s="231"/>
      <c r="Q277" s="231"/>
      <c r="R277" s="220">
        <v>0</v>
      </c>
      <c r="S277" s="231"/>
      <c r="T277" s="231"/>
      <c r="U277" s="219">
        <v>0</v>
      </c>
      <c r="V277" s="231"/>
      <c r="W277" s="231"/>
      <c r="X277" s="265">
        <v>0</v>
      </c>
      <c r="Y277" s="228"/>
      <c r="Z277" s="244"/>
      <c r="AA277" s="233" t="s">
        <v>1906</v>
      </c>
      <c r="AB277" s="229" t="s">
        <v>1906</v>
      </c>
      <c r="AC277" s="236" t="s">
        <v>1907</v>
      </c>
      <c r="AD277" s="237" t="s">
        <v>1907</v>
      </c>
      <c r="AE277" s="238" t="s">
        <v>1907</v>
      </c>
      <c r="AF277" s="244"/>
      <c r="AG277" s="224" t="s">
        <v>1908</v>
      </c>
      <c r="AH277" s="244"/>
      <c r="AI277" s="269" t="s">
        <v>656</v>
      </c>
      <c r="AJ277" s="241" t="s">
        <v>655</v>
      </c>
      <c r="AK277" s="269" t="s">
        <v>2216</v>
      </c>
      <c r="AL277" s="269" t="s">
        <v>2020</v>
      </c>
      <c r="AM277" s="272" t="s">
        <v>2217</v>
      </c>
      <c r="AN277" s="269" t="s">
        <v>657</v>
      </c>
      <c r="AO277" s="269" t="s">
        <v>1751</v>
      </c>
      <c r="AP277" s="273" t="s">
        <v>1888</v>
      </c>
      <c r="AQ277" s="269">
        <v>25694855</v>
      </c>
      <c r="AR277" s="269" t="s">
        <v>62</v>
      </c>
      <c r="AS277" s="269" t="s">
        <v>658</v>
      </c>
      <c r="AT277" s="263" t="e">
        <v>#N/A</v>
      </c>
      <c r="AU277" s="264"/>
    </row>
    <row r="278" spans="1:47" ht="22.5" customHeight="1" x14ac:dyDescent="0.25">
      <c r="A278" s="221"/>
      <c r="B278" s="221">
        <v>274</v>
      </c>
      <c r="C278" s="242" t="s">
        <v>96</v>
      </c>
      <c r="D278" s="251" t="s">
        <v>959</v>
      </c>
      <c r="E278" s="253">
        <v>2</v>
      </c>
      <c r="F278" s="252" t="s">
        <v>2026</v>
      </c>
      <c r="G278" s="242" t="s">
        <v>72</v>
      </c>
      <c r="H278" s="243">
        <v>3</v>
      </c>
      <c r="I278" s="243">
        <v>8</v>
      </c>
      <c r="J278" s="243">
        <v>4</v>
      </c>
      <c r="K278" s="243">
        <v>2</v>
      </c>
      <c r="L278" s="243">
        <v>2</v>
      </c>
      <c r="M278" s="243">
        <v>2</v>
      </c>
      <c r="N278" s="243">
        <v>21</v>
      </c>
      <c r="O278" s="229">
        <v>2</v>
      </c>
      <c r="P278" s="231"/>
      <c r="Q278" s="231"/>
      <c r="R278" s="220">
        <v>0</v>
      </c>
      <c r="S278" s="231"/>
      <c r="T278" s="231"/>
      <c r="U278" s="219">
        <v>0</v>
      </c>
      <c r="V278" s="231"/>
      <c r="W278" s="231"/>
      <c r="X278" s="265">
        <v>0</v>
      </c>
      <c r="Y278" s="228"/>
      <c r="Z278" s="244"/>
      <c r="AA278" s="233" t="s">
        <v>1906</v>
      </c>
      <c r="AB278" s="229" t="s">
        <v>1906</v>
      </c>
      <c r="AC278" s="236" t="s">
        <v>1907</v>
      </c>
      <c r="AD278" s="237" t="s">
        <v>1907</v>
      </c>
      <c r="AE278" s="238" t="s">
        <v>1907</v>
      </c>
      <c r="AF278" s="244"/>
      <c r="AG278" s="224" t="s">
        <v>1908</v>
      </c>
      <c r="AH278" s="244"/>
      <c r="AI278" s="269" t="s">
        <v>97</v>
      </c>
      <c r="AJ278" s="241" t="s">
        <v>96</v>
      </c>
      <c r="AK278" s="269"/>
      <c r="AL278" s="269"/>
      <c r="AM278" s="272" t="s">
        <v>1994</v>
      </c>
      <c r="AN278" s="269" t="s">
        <v>98</v>
      </c>
      <c r="AO278" s="269" t="s">
        <v>1752</v>
      </c>
      <c r="AP278" s="273" t="s">
        <v>1753</v>
      </c>
      <c r="AQ278" s="269">
        <v>26654652</v>
      </c>
      <c r="AR278" s="269" t="s">
        <v>72</v>
      </c>
      <c r="AS278" s="269" t="s">
        <v>99</v>
      </c>
      <c r="AT278" s="254" t="e">
        <v>#N/A</v>
      </c>
      <c r="AU278" s="255"/>
    </row>
    <row r="279" spans="1:47" ht="22.5" customHeight="1" x14ac:dyDescent="0.25">
      <c r="A279" s="221"/>
      <c r="B279" s="221">
        <v>275</v>
      </c>
      <c r="C279" s="242" t="s">
        <v>1754</v>
      </c>
      <c r="D279" s="234" t="s">
        <v>959</v>
      </c>
      <c r="E279" s="243">
        <v>6</v>
      </c>
      <c r="F279" s="242" t="s">
        <v>2033</v>
      </c>
      <c r="G279" s="242" t="s">
        <v>62</v>
      </c>
      <c r="H279" s="243">
        <v>17</v>
      </c>
      <c r="I279" s="243">
        <v>15</v>
      </c>
      <c r="J279" s="243">
        <v>20</v>
      </c>
      <c r="K279" s="243">
        <v>14</v>
      </c>
      <c r="L279" s="243">
        <v>10</v>
      </c>
      <c r="M279" s="243">
        <v>19</v>
      </c>
      <c r="N279" s="243">
        <v>95</v>
      </c>
      <c r="O279" s="229">
        <v>3</v>
      </c>
      <c r="P279" s="231"/>
      <c r="Q279" s="231"/>
      <c r="R279" s="220">
        <v>0</v>
      </c>
      <c r="S279" s="231"/>
      <c r="T279" s="231"/>
      <c r="U279" s="219">
        <v>0</v>
      </c>
      <c r="V279" s="231"/>
      <c r="W279" s="231"/>
      <c r="X279" s="265">
        <v>0</v>
      </c>
      <c r="Y279" s="228"/>
      <c r="Z279" s="244"/>
      <c r="AA279" s="233" t="s">
        <v>1906</v>
      </c>
      <c r="AB279" s="229" t="s">
        <v>1906</v>
      </c>
      <c r="AC279" s="236" t="s">
        <v>1907</v>
      </c>
      <c r="AD279" s="237" t="s">
        <v>1907</v>
      </c>
      <c r="AE279" s="238" t="s">
        <v>1907</v>
      </c>
      <c r="AF279" s="244"/>
      <c r="AG279" s="224" t="s">
        <v>1908</v>
      </c>
      <c r="AH279" s="244"/>
      <c r="AI279" s="269" t="s">
        <v>897</v>
      </c>
      <c r="AJ279" s="241" t="s">
        <v>1754</v>
      </c>
      <c r="AK279" s="269" t="s">
        <v>2218</v>
      </c>
      <c r="AL279" s="269" t="s">
        <v>2054</v>
      </c>
      <c r="AM279" s="272" t="s">
        <v>227</v>
      </c>
      <c r="AN279" s="269" t="s">
        <v>228</v>
      </c>
      <c r="AO279" s="269" t="s">
        <v>1755</v>
      </c>
      <c r="AP279" s="273" t="s">
        <v>1756</v>
      </c>
      <c r="AQ279" s="269">
        <v>25433422</v>
      </c>
      <c r="AR279" s="269" t="s">
        <v>62</v>
      </c>
      <c r="AS279" s="269" t="s">
        <v>229</v>
      </c>
      <c r="AT279" s="232" t="e">
        <v>#N/A</v>
      </c>
      <c r="AU279" s="218"/>
    </row>
    <row r="280" spans="1:47" ht="22.5" customHeight="1" x14ac:dyDescent="0.25">
      <c r="A280" s="221"/>
      <c r="B280" s="221">
        <v>276</v>
      </c>
      <c r="C280" s="242" t="s">
        <v>586</v>
      </c>
      <c r="D280" s="234" t="s">
        <v>959</v>
      </c>
      <c r="E280" s="243">
        <v>6</v>
      </c>
      <c r="F280" s="242" t="s">
        <v>2018</v>
      </c>
      <c r="G280" s="242" t="s">
        <v>75</v>
      </c>
      <c r="H280" s="243">
        <v>15</v>
      </c>
      <c r="I280" s="243">
        <v>10</v>
      </c>
      <c r="J280" s="243">
        <v>12</v>
      </c>
      <c r="K280" s="243">
        <v>20</v>
      </c>
      <c r="L280" s="243">
        <v>13</v>
      </c>
      <c r="M280" s="243">
        <v>16</v>
      </c>
      <c r="N280" s="243">
        <v>86</v>
      </c>
      <c r="O280" s="229">
        <v>3</v>
      </c>
      <c r="P280" s="231"/>
      <c r="Q280" s="231"/>
      <c r="R280" s="220">
        <v>0</v>
      </c>
      <c r="S280" s="231"/>
      <c r="T280" s="231"/>
      <c r="U280" s="219">
        <v>0</v>
      </c>
      <c r="V280" s="231"/>
      <c r="W280" s="231"/>
      <c r="X280" s="265">
        <v>0</v>
      </c>
      <c r="Y280" s="228"/>
      <c r="Z280" s="244"/>
      <c r="AA280" s="233" t="s">
        <v>1906</v>
      </c>
      <c r="AB280" s="229" t="s">
        <v>1906</v>
      </c>
      <c r="AC280" s="236" t="s">
        <v>1907</v>
      </c>
      <c r="AD280" s="237" t="s">
        <v>1907</v>
      </c>
      <c r="AE280" s="238" t="s">
        <v>1907</v>
      </c>
      <c r="AF280" s="244"/>
      <c r="AG280" s="224" t="s">
        <v>1908</v>
      </c>
      <c r="AH280" s="244"/>
      <c r="AI280" s="269" t="s">
        <v>587</v>
      </c>
      <c r="AJ280" s="241" t="s">
        <v>586</v>
      </c>
      <c r="AK280" s="269"/>
      <c r="AL280" s="269" t="s">
        <v>2020</v>
      </c>
      <c r="AM280" s="272" t="s">
        <v>1995</v>
      </c>
      <c r="AN280" s="269" t="s">
        <v>588</v>
      </c>
      <c r="AO280" s="269" t="s">
        <v>1757</v>
      </c>
      <c r="AP280" s="273" t="s">
        <v>1758</v>
      </c>
      <c r="AQ280" s="269">
        <v>24649552</v>
      </c>
      <c r="AR280" s="269" t="s">
        <v>75</v>
      </c>
      <c r="AS280" s="269" t="s">
        <v>589</v>
      </c>
      <c r="AT280" s="232" t="e">
        <v>#N/A</v>
      </c>
      <c r="AU280" s="218"/>
    </row>
    <row r="281" spans="1:47" ht="22.5" customHeight="1" x14ac:dyDescent="0.25">
      <c r="A281" s="221"/>
      <c r="B281" s="221">
        <v>277</v>
      </c>
      <c r="C281" s="242" t="s">
        <v>1889</v>
      </c>
      <c r="D281" s="234" t="s">
        <v>959</v>
      </c>
      <c r="E281" s="243">
        <v>3</v>
      </c>
      <c r="F281" s="242" t="s">
        <v>2026</v>
      </c>
      <c r="G281" s="242" t="s">
        <v>72</v>
      </c>
      <c r="H281" s="243">
        <v>4</v>
      </c>
      <c r="I281" s="243">
        <v>5</v>
      </c>
      <c r="J281" s="243">
        <v>9</v>
      </c>
      <c r="K281" s="243">
        <v>11</v>
      </c>
      <c r="L281" s="243">
        <v>3</v>
      </c>
      <c r="M281" s="243">
        <v>9</v>
      </c>
      <c r="N281" s="243">
        <v>41</v>
      </c>
      <c r="O281" s="229">
        <v>3</v>
      </c>
      <c r="P281" s="231"/>
      <c r="Q281" s="231"/>
      <c r="R281" s="220">
        <v>0</v>
      </c>
      <c r="S281" s="231"/>
      <c r="T281" s="231"/>
      <c r="U281" s="219">
        <v>0</v>
      </c>
      <c r="V281" s="231"/>
      <c r="W281" s="231"/>
      <c r="X281" s="265">
        <v>0</v>
      </c>
      <c r="Y281" s="228"/>
      <c r="Z281" s="244"/>
      <c r="AA281" s="233" t="s">
        <v>1906</v>
      </c>
      <c r="AB281" s="229" t="s">
        <v>1906</v>
      </c>
      <c r="AC281" s="236" t="s">
        <v>1907</v>
      </c>
      <c r="AD281" s="237" t="s">
        <v>1907</v>
      </c>
      <c r="AE281" s="238" t="s">
        <v>1907</v>
      </c>
      <c r="AF281" s="244"/>
      <c r="AG281" s="224" t="s">
        <v>1908</v>
      </c>
      <c r="AH281" s="244"/>
      <c r="AI281" s="269" t="s">
        <v>1890</v>
      </c>
      <c r="AJ281" s="271" t="s">
        <v>1889</v>
      </c>
      <c r="AK281" s="269" t="s">
        <v>2219</v>
      </c>
      <c r="AL281" s="269"/>
      <c r="AM281" s="272" t="s">
        <v>1759</v>
      </c>
      <c r="AN281" s="269" t="s">
        <v>849</v>
      </c>
      <c r="AO281" s="269" t="s">
        <v>1760</v>
      </c>
      <c r="AP281" s="273" t="s">
        <v>1761</v>
      </c>
      <c r="AQ281" s="269">
        <v>26817502</v>
      </c>
      <c r="AR281" s="269" t="s">
        <v>72</v>
      </c>
      <c r="AS281" s="269" t="s">
        <v>850</v>
      </c>
      <c r="AT281" s="232" t="e">
        <v>#N/A</v>
      </c>
      <c r="AU281" s="218"/>
    </row>
    <row r="282" spans="1:47" ht="22.5" customHeight="1" x14ac:dyDescent="0.25">
      <c r="A282" s="221"/>
      <c r="B282" s="221">
        <v>278</v>
      </c>
      <c r="C282" s="242" t="s">
        <v>428</v>
      </c>
      <c r="D282" s="234" t="s">
        <v>959</v>
      </c>
      <c r="E282" s="243">
        <v>12</v>
      </c>
      <c r="F282" s="242" t="s">
        <v>2021</v>
      </c>
      <c r="G282" s="242" t="s">
        <v>90</v>
      </c>
      <c r="H282" s="243">
        <v>51</v>
      </c>
      <c r="I282" s="243">
        <v>45</v>
      </c>
      <c r="J282" s="243">
        <v>48</v>
      </c>
      <c r="K282" s="243">
        <v>41</v>
      </c>
      <c r="L282" s="243">
        <v>38</v>
      </c>
      <c r="M282" s="243">
        <v>35</v>
      </c>
      <c r="N282" s="243">
        <v>258</v>
      </c>
      <c r="O282" s="229">
        <v>5</v>
      </c>
      <c r="P282" s="231"/>
      <c r="Q282" s="231"/>
      <c r="R282" s="220">
        <v>0</v>
      </c>
      <c r="S282" s="231"/>
      <c r="T282" s="231"/>
      <c r="U282" s="219">
        <v>0</v>
      </c>
      <c r="V282" s="231"/>
      <c r="W282" s="231"/>
      <c r="X282" s="265">
        <v>0</v>
      </c>
      <c r="Y282" s="228"/>
      <c r="Z282" s="244"/>
      <c r="AA282" s="233" t="s">
        <v>1906</v>
      </c>
      <c r="AB282" s="229" t="s">
        <v>1906</v>
      </c>
      <c r="AC282" s="236" t="s">
        <v>1907</v>
      </c>
      <c r="AD282" s="237" t="s">
        <v>1907</v>
      </c>
      <c r="AE282" s="238" t="s">
        <v>1907</v>
      </c>
      <c r="AF282" s="244"/>
      <c r="AG282" s="224" t="s">
        <v>1908</v>
      </c>
      <c r="AH282" s="244"/>
      <c r="AI282" s="269" t="s">
        <v>429</v>
      </c>
      <c r="AJ282" s="241" t="s">
        <v>428</v>
      </c>
      <c r="AK282" s="269"/>
      <c r="AL282" s="269"/>
      <c r="AM282" s="272" t="s">
        <v>1996</v>
      </c>
      <c r="AN282" s="269" t="s">
        <v>1762</v>
      </c>
      <c r="AO282" s="269" t="s">
        <v>1763</v>
      </c>
      <c r="AP282" s="273" t="s">
        <v>1764</v>
      </c>
      <c r="AQ282" s="269">
        <v>22372192</v>
      </c>
      <c r="AR282" s="269" t="s">
        <v>90</v>
      </c>
      <c r="AS282" s="269" t="s">
        <v>430</v>
      </c>
      <c r="AT282" s="232" t="e">
        <v>#N/A</v>
      </c>
      <c r="AU282" s="218"/>
    </row>
    <row r="283" spans="1:47" ht="22.5" customHeight="1" x14ac:dyDescent="0.25">
      <c r="A283" s="221"/>
      <c r="B283" s="221">
        <v>279</v>
      </c>
      <c r="C283" s="242" t="s">
        <v>2220</v>
      </c>
      <c r="D283" s="251" t="s">
        <v>959</v>
      </c>
      <c r="E283" s="253">
        <v>11</v>
      </c>
      <c r="F283" s="252" t="s">
        <v>2021</v>
      </c>
      <c r="G283" s="242" t="s">
        <v>90</v>
      </c>
      <c r="H283" s="243">
        <v>27</v>
      </c>
      <c r="I283" s="243">
        <v>37</v>
      </c>
      <c r="J283" s="243">
        <v>37</v>
      </c>
      <c r="K283" s="243">
        <v>26</v>
      </c>
      <c r="L283" s="243">
        <v>28</v>
      </c>
      <c r="M283" s="243">
        <v>32</v>
      </c>
      <c r="N283" s="243">
        <v>187</v>
      </c>
      <c r="O283" s="229">
        <v>5</v>
      </c>
      <c r="P283" s="231"/>
      <c r="Q283" s="231"/>
      <c r="R283" s="220">
        <v>0</v>
      </c>
      <c r="S283" s="231"/>
      <c r="T283" s="231"/>
      <c r="U283" s="219">
        <v>0</v>
      </c>
      <c r="V283" s="231"/>
      <c r="W283" s="231"/>
      <c r="X283" s="265">
        <v>0</v>
      </c>
      <c r="Y283" s="228"/>
      <c r="Z283" s="244"/>
      <c r="AA283" s="233" t="s">
        <v>1906</v>
      </c>
      <c r="AB283" s="229" t="s">
        <v>1906</v>
      </c>
      <c r="AC283" s="236" t="s">
        <v>1907</v>
      </c>
      <c r="AD283" s="237" t="s">
        <v>1907</v>
      </c>
      <c r="AE283" s="238" t="s">
        <v>1907</v>
      </c>
      <c r="AF283" s="244"/>
      <c r="AG283" s="224" t="s">
        <v>1908</v>
      </c>
      <c r="AH283" s="244"/>
      <c r="AI283" s="269" t="s">
        <v>1765</v>
      </c>
      <c r="AJ283" s="271" t="s">
        <v>2220</v>
      </c>
      <c r="AK283" s="269" t="s">
        <v>2221</v>
      </c>
      <c r="AL283" s="269" t="s">
        <v>2020</v>
      </c>
      <c r="AM283" s="272" t="s">
        <v>763</v>
      </c>
      <c r="AN283" s="269" t="s">
        <v>1766</v>
      </c>
      <c r="AO283" s="269" t="s">
        <v>1763</v>
      </c>
      <c r="AP283" s="273" t="s">
        <v>1767</v>
      </c>
      <c r="AQ283" s="269">
        <v>22382746</v>
      </c>
      <c r="AR283" s="269" t="s">
        <v>90</v>
      </c>
      <c r="AS283" s="269" t="s">
        <v>224</v>
      </c>
      <c r="AT283" s="254" t="e">
        <v>#N/A</v>
      </c>
      <c r="AU283" s="255"/>
    </row>
    <row r="284" spans="1:47" ht="22.5" customHeight="1" x14ac:dyDescent="0.25">
      <c r="A284" s="221"/>
      <c r="B284" s="221">
        <v>280</v>
      </c>
      <c r="C284" s="242" t="s">
        <v>148</v>
      </c>
      <c r="D284" s="234" t="s">
        <v>959</v>
      </c>
      <c r="E284" s="243">
        <v>18</v>
      </c>
      <c r="F284" s="242" t="s">
        <v>2033</v>
      </c>
      <c r="G284" s="242" t="s">
        <v>62</v>
      </c>
      <c r="H284" s="243">
        <v>67</v>
      </c>
      <c r="I284" s="243">
        <v>72</v>
      </c>
      <c r="J284" s="243">
        <v>61</v>
      </c>
      <c r="K284" s="243">
        <v>69</v>
      </c>
      <c r="L284" s="243">
        <v>60</v>
      </c>
      <c r="M284" s="243">
        <v>65</v>
      </c>
      <c r="N284" s="243">
        <v>394</v>
      </c>
      <c r="O284" s="229">
        <v>7</v>
      </c>
      <c r="P284" s="231"/>
      <c r="Q284" s="231"/>
      <c r="R284" s="220">
        <v>0</v>
      </c>
      <c r="S284" s="231"/>
      <c r="T284" s="231"/>
      <c r="U284" s="219">
        <v>0</v>
      </c>
      <c r="V284" s="231"/>
      <c r="W284" s="231"/>
      <c r="X284" s="265">
        <v>0</v>
      </c>
      <c r="Y284" s="228"/>
      <c r="Z284" s="244"/>
      <c r="AA284" s="233" t="s">
        <v>1906</v>
      </c>
      <c r="AB284" s="229" t="s">
        <v>1906</v>
      </c>
      <c r="AC284" s="236" t="s">
        <v>1907</v>
      </c>
      <c r="AD284" s="237" t="s">
        <v>1907</v>
      </c>
      <c r="AE284" s="238" t="s">
        <v>1907</v>
      </c>
      <c r="AF284" s="244"/>
      <c r="AG284" s="224" t="s">
        <v>1908</v>
      </c>
      <c r="AH284" s="244"/>
      <c r="AI284" s="269" t="s">
        <v>1768</v>
      </c>
      <c r="AJ284" s="241" t="s">
        <v>148</v>
      </c>
      <c r="AK284" s="269"/>
      <c r="AL284" s="269" t="s">
        <v>2020</v>
      </c>
      <c r="AM284" s="272" t="s">
        <v>134</v>
      </c>
      <c r="AN284" s="269" t="s">
        <v>1769</v>
      </c>
      <c r="AO284" s="269" t="s">
        <v>1770</v>
      </c>
      <c r="AP284" s="273" t="s">
        <v>1891</v>
      </c>
      <c r="AQ284" s="269">
        <v>25694935</v>
      </c>
      <c r="AR284" s="269" t="s">
        <v>62</v>
      </c>
      <c r="AS284" s="269" t="s">
        <v>150</v>
      </c>
      <c r="AT284" s="232" t="e">
        <v>#N/A</v>
      </c>
      <c r="AU284" s="218"/>
    </row>
    <row r="285" spans="1:47" ht="22.5" customHeight="1" x14ac:dyDescent="0.25">
      <c r="A285" s="221"/>
      <c r="B285" s="221">
        <v>281</v>
      </c>
      <c r="C285" s="242" t="s">
        <v>2222</v>
      </c>
      <c r="D285" s="234" t="s">
        <v>959</v>
      </c>
      <c r="E285" s="243">
        <v>12</v>
      </c>
      <c r="F285" s="242" t="s">
        <v>2033</v>
      </c>
      <c r="G285" s="242" t="s">
        <v>62</v>
      </c>
      <c r="H285" s="243">
        <v>40</v>
      </c>
      <c r="I285" s="243">
        <v>51</v>
      </c>
      <c r="J285" s="243">
        <v>42</v>
      </c>
      <c r="K285" s="243">
        <v>43</v>
      </c>
      <c r="L285" s="243">
        <v>46</v>
      </c>
      <c r="M285" s="243">
        <v>33</v>
      </c>
      <c r="N285" s="243">
        <v>255</v>
      </c>
      <c r="O285" s="229">
        <v>5</v>
      </c>
      <c r="P285" s="231"/>
      <c r="Q285" s="231"/>
      <c r="R285" s="220">
        <v>0</v>
      </c>
      <c r="S285" s="231"/>
      <c r="T285" s="231"/>
      <c r="U285" s="219">
        <v>0</v>
      </c>
      <c r="V285" s="231"/>
      <c r="W285" s="231"/>
      <c r="X285" s="265">
        <v>0</v>
      </c>
      <c r="Y285" s="228"/>
      <c r="Z285" s="244"/>
      <c r="AA285" s="233" t="s">
        <v>1906</v>
      </c>
      <c r="AB285" s="229" t="s">
        <v>1906</v>
      </c>
      <c r="AC285" s="236" t="s">
        <v>1907</v>
      </c>
      <c r="AD285" s="237" t="s">
        <v>1907</v>
      </c>
      <c r="AE285" s="238" t="s">
        <v>1907</v>
      </c>
      <c r="AF285" s="244"/>
      <c r="AG285" s="224" t="s">
        <v>1908</v>
      </c>
      <c r="AH285" s="244"/>
      <c r="AI285" s="269" t="s">
        <v>1771</v>
      </c>
      <c r="AJ285" s="241" t="s">
        <v>2222</v>
      </c>
      <c r="AK285" s="269"/>
      <c r="AL285" s="269"/>
      <c r="AM285" s="272" t="s">
        <v>2223</v>
      </c>
      <c r="AN285" s="269" t="s">
        <v>394</v>
      </c>
      <c r="AO285" s="269" t="s">
        <v>1772</v>
      </c>
      <c r="AP285" s="273" t="s">
        <v>1892</v>
      </c>
      <c r="AQ285" s="269">
        <v>25694945</v>
      </c>
      <c r="AR285" s="269" t="s">
        <v>62</v>
      </c>
      <c r="AS285" s="269" t="s">
        <v>395</v>
      </c>
      <c r="AT285" s="232" t="e">
        <v>#N/A</v>
      </c>
      <c r="AU285" s="218"/>
    </row>
    <row r="286" spans="1:47" ht="22.5" customHeight="1" x14ac:dyDescent="0.25">
      <c r="A286" s="221"/>
      <c r="B286" s="221">
        <v>282</v>
      </c>
      <c r="C286" s="242" t="s">
        <v>167</v>
      </c>
      <c r="D286" s="234" t="s">
        <v>959</v>
      </c>
      <c r="E286" s="222">
        <v>11</v>
      </c>
      <c r="F286" s="248" t="s">
        <v>2033</v>
      </c>
      <c r="G286" s="242" t="s">
        <v>62</v>
      </c>
      <c r="H286" s="243">
        <v>43</v>
      </c>
      <c r="I286" s="243">
        <v>49</v>
      </c>
      <c r="J286" s="243">
        <v>62</v>
      </c>
      <c r="K286" s="243">
        <v>42</v>
      </c>
      <c r="L286" s="243">
        <v>33</v>
      </c>
      <c r="M286" s="243">
        <v>50</v>
      </c>
      <c r="N286" s="243">
        <v>279</v>
      </c>
      <c r="O286" s="229">
        <v>5</v>
      </c>
      <c r="P286" s="231"/>
      <c r="Q286" s="231"/>
      <c r="R286" s="220">
        <v>0</v>
      </c>
      <c r="S286" s="231"/>
      <c r="T286" s="231"/>
      <c r="U286" s="219">
        <v>0</v>
      </c>
      <c r="V286" s="231"/>
      <c r="W286" s="231"/>
      <c r="X286" s="265">
        <v>0</v>
      </c>
      <c r="Y286" s="228"/>
      <c r="Z286" s="244"/>
      <c r="AA286" s="233" t="s">
        <v>1906</v>
      </c>
      <c r="AB286" s="229" t="s">
        <v>1906</v>
      </c>
      <c r="AC286" s="236" t="s">
        <v>1907</v>
      </c>
      <c r="AD286" s="237" t="s">
        <v>1907</v>
      </c>
      <c r="AE286" s="238" t="s">
        <v>1907</v>
      </c>
      <c r="AF286" s="244"/>
      <c r="AG286" s="224" t="s">
        <v>1908</v>
      </c>
      <c r="AH286" s="244"/>
      <c r="AI286" s="269" t="s">
        <v>1773</v>
      </c>
      <c r="AJ286" s="241" t="s">
        <v>167</v>
      </c>
      <c r="AK286" s="269"/>
      <c r="AL286" s="269"/>
      <c r="AM286" s="272" t="s">
        <v>494</v>
      </c>
      <c r="AN286" s="269" t="s">
        <v>168</v>
      </c>
      <c r="AO286" s="269" t="s">
        <v>1774</v>
      </c>
      <c r="AP286" s="273" t="s">
        <v>1893</v>
      </c>
      <c r="AQ286" s="269">
        <v>25694965</v>
      </c>
      <c r="AR286" s="269" t="s">
        <v>62</v>
      </c>
      <c r="AS286" s="269" t="s">
        <v>169</v>
      </c>
      <c r="AT286" s="232" t="e">
        <v>#N/A</v>
      </c>
      <c r="AU286" s="218"/>
    </row>
    <row r="287" spans="1:47" ht="22.5" customHeight="1" x14ac:dyDescent="0.25">
      <c r="A287" s="221"/>
      <c r="B287" s="221">
        <v>283</v>
      </c>
      <c r="C287" s="242" t="s">
        <v>1997</v>
      </c>
      <c r="D287" s="234" t="s">
        <v>959</v>
      </c>
      <c r="E287" s="243">
        <v>6</v>
      </c>
      <c r="F287" s="242" t="s">
        <v>2016</v>
      </c>
      <c r="G287" s="242" t="s">
        <v>90</v>
      </c>
      <c r="H287" s="243">
        <v>10</v>
      </c>
      <c r="I287" s="243">
        <v>5</v>
      </c>
      <c r="J287" s="243">
        <v>4</v>
      </c>
      <c r="K287" s="243">
        <v>9</v>
      </c>
      <c r="L287" s="243">
        <v>12</v>
      </c>
      <c r="M287" s="243">
        <v>8</v>
      </c>
      <c r="N287" s="243">
        <v>48</v>
      </c>
      <c r="O287" s="229">
        <v>3</v>
      </c>
      <c r="P287" s="231"/>
      <c r="Q287" s="231"/>
      <c r="R287" s="220">
        <v>0</v>
      </c>
      <c r="S287" s="231"/>
      <c r="T287" s="231"/>
      <c r="U287" s="219">
        <v>0</v>
      </c>
      <c r="V287" s="231"/>
      <c r="W287" s="231"/>
      <c r="X287" s="265">
        <v>0</v>
      </c>
      <c r="Y287" s="228"/>
      <c r="Z287" s="244"/>
      <c r="AA287" s="233" t="s">
        <v>1906</v>
      </c>
      <c r="AB287" s="229" t="s">
        <v>1906</v>
      </c>
      <c r="AC287" s="236" t="s">
        <v>1907</v>
      </c>
      <c r="AD287" s="237" t="s">
        <v>1907</v>
      </c>
      <c r="AE287" s="238" t="s">
        <v>1907</v>
      </c>
      <c r="AF287" s="244"/>
      <c r="AG287" s="224" t="s">
        <v>1908</v>
      </c>
      <c r="AH287" s="244"/>
      <c r="AI287" s="269" t="s">
        <v>807</v>
      </c>
      <c r="AJ287" s="241" t="s">
        <v>1997</v>
      </c>
      <c r="AK287" s="269"/>
      <c r="AL287" s="269" t="s">
        <v>2020</v>
      </c>
      <c r="AM287" s="272" t="s">
        <v>1922</v>
      </c>
      <c r="AN287" s="269" t="s">
        <v>905</v>
      </c>
      <c r="AO287" s="269" t="s">
        <v>1775</v>
      </c>
      <c r="AP287" s="273" t="s">
        <v>2224</v>
      </c>
      <c r="AQ287" s="269">
        <v>22681959</v>
      </c>
      <c r="AR287" s="269" t="s">
        <v>90</v>
      </c>
      <c r="AS287" s="269" t="s">
        <v>808</v>
      </c>
      <c r="AT287" s="232" t="e">
        <v>#N/A</v>
      </c>
      <c r="AU287" s="218"/>
    </row>
    <row r="288" spans="1:47" ht="22.5" customHeight="1" x14ac:dyDescent="0.25">
      <c r="A288" s="221"/>
      <c r="B288" s="221">
        <v>284</v>
      </c>
      <c r="C288" s="242" t="s">
        <v>2225</v>
      </c>
      <c r="D288" s="234" t="s">
        <v>959</v>
      </c>
      <c r="E288" s="243">
        <v>3</v>
      </c>
      <c r="F288" s="242" t="s">
        <v>2021</v>
      </c>
      <c r="G288" s="242" t="s">
        <v>90</v>
      </c>
      <c r="H288" s="243">
        <v>5</v>
      </c>
      <c r="I288" s="243">
        <v>5</v>
      </c>
      <c r="J288" s="243">
        <v>7</v>
      </c>
      <c r="K288" s="243">
        <v>4</v>
      </c>
      <c r="L288" s="243">
        <v>8</v>
      </c>
      <c r="M288" s="243">
        <v>7</v>
      </c>
      <c r="N288" s="243">
        <v>36</v>
      </c>
      <c r="O288" s="229">
        <v>3</v>
      </c>
      <c r="P288" s="231"/>
      <c r="Q288" s="231"/>
      <c r="R288" s="220">
        <v>0</v>
      </c>
      <c r="S288" s="231"/>
      <c r="T288" s="231"/>
      <c r="U288" s="219">
        <v>0</v>
      </c>
      <c r="V288" s="231"/>
      <c r="W288" s="231"/>
      <c r="X288" s="265">
        <v>0</v>
      </c>
      <c r="Y288" s="228"/>
      <c r="Z288" s="244"/>
      <c r="AA288" s="233" t="s">
        <v>1906</v>
      </c>
      <c r="AB288" s="229" t="s">
        <v>1906</v>
      </c>
      <c r="AC288" s="236" t="s">
        <v>1907</v>
      </c>
      <c r="AD288" s="237" t="s">
        <v>1907</v>
      </c>
      <c r="AE288" s="238" t="s">
        <v>1907</v>
      </c>
      <c r="AF288" s="244"/>
      <c r="AG288" s="224" t="s">
        <v>1908</v>
      </c>
      <c r="AH288" s="244"/>
      <c r="AI288" s="269" t="s">
        <v>1776</v>
      </c>
      <c r="AJ288" s="241" t="s">
        <v>2225</v>
      </c>
      <c r="AK288" s="269" t="s">
        <v>2226</v>
      </c>
      <c r="AL288" s="269"/>
      <c r="AM288" s="272" t="s">
        <v>234</v>
      </c>
      <c r="AN288" s="269" t="s">
        <v>1777</v>
      </c>
      <c r="AO288" s="269" t="s">
        <v>1778</v>
      </c>
      <c r="AP288" s="273" t="s">
        <v>1779</v>
      </c>
      <c r="AQ288" s="269">
        <v>22642115</v>
      </c>
      <c r="AR288" s="269" t="s">
        <v>90</v>
      </c>
      <c r="AS288" s="269" t="s">
        <v>809</v>
      </c>
      <c r="AT288" s="240" t="e">
        <v>#N/A</v>
      </c>
      <c r="AU288" s="226"/>
    </row>
    <row r="289" spans="1:47" ht="22.5" customHeight="1" x14ac:dyDescent="0.25">
      <c r="A289" s="221"/>
      <c r="B289" s="221">
        <v>285</v>
      </c>
      <c r="C289" s="242" t="s">
        <v>526</v>
      </c>
      <c r="D289" s="251" t="s">
        <v>959</v>
      </c>
      <c r="E289" s="253">
        <v>14</v>
      </c>
      <c r="F289" s="252" t="s">
        <v>2029</v>
      </c>
      <c r="G289" s="242" t="s">
        <v>270</v>
      </c>
      <c r="H289" s="243">
        <v>43</v>
      </c>
      <c r="I289" s="243">
        <v>53</v>
      </c>
      <c r="J289" s="243">
        <v>45</v>
      </c>
      <c r="K289" s="243">
        <v>52</v>
      </c>
      <c r="L289" s="243">
        <v>50</v>
      </c>
      <c r="M289" s="243">
        <v>45</v>
      </c>
      <c r="N289" s="243">
        <v>288</v>
      </c>
      <c r="O289" s="229">
        <v>5</v>
      </c>
      <c r="P289" s="231"/>
      <c r="Q289" s="231"/>
      <c r="R289" s="220">
        <v>0</v>
      </c>
      <c r="S289" s="231"/>
      <c r="T289" s="231"/>
      <c r="U289" s="219">
        <v>0</v>
      </c>
      <c r="V289" s="231"/>
      <c r="W289" s="231"/>
      <c r="X289" s="265">
        <v>0</v>
      </c>
      <c r="Y289" s="228"/>
      <c r="Z289" s="244"/>
      <c r="AA289" s="233" t="s">
        <v>1906</v>
      </c>
      <c r="AB289" s="229" t="s">
        <v>1906</v>
      </c>
      <c r="AC289" s="236" t="s">
        <v>1907</v>
      </c>
      <c r="AD289" s="237" t="s">
        <v>1907</v>
      </c>
      <c r="AE289" s="238" t="s">
        <v>1907</v>
      </c>
      <c r="AF289" s="244"/>
      <c r="AG289" s="224" t="s">
        <v>1908</v>
      </c>
      <c r="AH289" s="244"/>
      <c r="AI289" s="269" t="s">
        <v>527</v>
      </c>
      <c r="AJ289" s="241" t="s">
        <v>526</v>
      </c>
      <c r="AK289" s="269"/>
      <c r="AL289" s="269"/>
      <c r="AM289" s="272" t="s">
        <v>1563</v>
      </c>
      <c r="AN289" s="269" t="s">
        <v>1780</v>
      </c>
      <c r="AO289" s="269" t="s">
        <v>1781</v>
      </c>
      <c r="AP289" s="273" t="s">
        <v>1782</v>
      </c>
      <c r="AQ289" s="269">
        <v>23740970</v>
      </c>
      <c r="AR289" s="269" t="s">
        <v>270</v>
      </c>
      <c r="AS289" s="269" t="s">
        <v>528</v>
      </c>
      <c r="AT289" s="254" t="e">
        <v>#N/A</v>
      </c>
      <c r="AU289" s="255"/>
    </row>
    <row r="290" spans="1:47" ht="22.5" customHeight="1" x14ac:dyDescent="0.25">
      <c r="A290" s="221"/>
      <c r="B290" s="221">
        <v>286</v>
      </c>
      <c r="C290" s="242" t="s">
        <v>2227</v>
      </c>
      <c r="D290" s="251" t="s">
        <v>959</v>
      </c>
      <c r="E290" s="253">
        <v>8</v>
      </c>
      <c r="F290" s="252" t="s">
        <v>2016</v>
      </c>
      <c r="G290" s="242" t="s">
        <v>90</v>
      </c>
      <c r="H290" s="243">
        <v>41</v>
      </c>
      <c r="I290" s="243">
        <v>38</v>
      </c>
      <c r="J290" s="243">
        <v>40</v>
      </c>
      <c r="K290" s="243">
        <v>39</v>
      </c>
      <c r="L290" s="243">
        <v>37</v>
      </c>
      <c r="M290" s="243">
        <v>21</v>
      </c>
      <c r="N290" s="243">
        <v>216</v>
      </c>
      <c r="O290" s="229">
        <v>5</v>
      </c>
      <c r="P290" s="231"/>
      <c r="Q290" s="231"/>
      <c r="R290" s="220">
        <v>0</v>
      </c>
      <c r="S290" s="231"/>
      <c r="T290" s="231"/>
      <c r="U290" s="219">
        <v>0</v>
      </c>
      <c r="V290" s="231"/>
      <c r="W290" s="231"/>
      <c r="X290" s="265">
        <v>0</v>
      </c>
      <c r="Y290" s="228"/>
      <c r="Z290" s="244"/>
      <c r="AA290" s="233" t="s">
        <v>1906</v>
      </c>
      <c r="AB290" s="229" t="s">
        <v>1906</v>
      </c>
      <c r="AC290" s="236" t="s">
        <v>1907</v>
      </c>
      <c r="AD290" s="237" t="s">
        <v>1907</v>
      </c>
      <c r="AE290" s="238" t="s">
        <v>1907</v>
      </c>
      <c r="AF290" s="244"/>
      <c r="AG290" s="224" t="s">
        <v>1908</v>
      </c>
      <c r="AH290" s="244"/>
      <c r="AI290" s="272" t="s">
        <v>1913</v>
      </c>
      <c r="AJ290" s="241" t="s">
        <v>2227</v>
      </c>
      <c r="AK290" s="269"/>
      <c r="AL290" s="269"/>
      <c r="AM290" s="272" t="s">
        <v>810</v>
      </c>
      <c r="AN290" s="269" t="s">
        <v>1783</v>
      </c>
      <c r="AO290" s="269" t="s">
        <v>1784</v>
      </c>
      <c r="AP290" s="273" t="s">
        <v>1785</v>
      </c>
      <c r="AQ290" s="269">
        <v>22374962</v>
      </c>
      <c r="AR290" s="269" t="s">
        <v>90</v>
      </c>
      <c r="AS290" s="269" t="s">
        <v>811</v>
      </c>
      <c r="AT290" s="254" t="e">
        <v>#N/A</v>
      </c>
      <c r="AU290" s="255"/>
    </row>
    <row r="291" spans="1:47" ht="22.5" customHeight="1" x14ac:dyDescent="0.25">
      <c r="A291" s="221"/>
      <c r="B291" s="221">
        <v>287</v>
      </c>
      <c r="C291" s="242" t="s">
        <v>2228</v>
      </c>
      <c r="D291" s="251" t="s">
        <v>959</v>
      </c>
      <c r="E291" s="253">
        <v>11</v>
      </c>
      <c r="F291" s="252" t="s">
        <v>2026</v>
      </c>
      <c r="G291" s="242" t="s">
        <v>72</v>
      </c>
      <c r="H291" s="243">
        <v>49</v>
      </c>
      <c r="I291" s="243">
        <v>25</v>
      </c>
      <c r="J291" s="243">
        <v>35</v>
      </c>
      <c r="K291" s="243">
        <v>47</v>
      </c>
      <c r="L291" s="243">
        <v>37</v>
      </c>
      <c r="M291" s="243">
        <v>24</v>
      </c>
      <c r="N291" s="243">
        <v>217</v>
      </c>
      <c r="O291" s="229">
        <v>5</v>
      </c>
      <c r="P291" s="231"/>
      <c r="Q291" s="231"/>
      <c r="R291" s="220">
        <v>0</v>
      </c>
      <c r="S291" s="231"/>
      <c r="T291" s="231"/>
      <c r="U291" s="219">
        <v>0</v>
      </c>
      <c r="V291" s="231"/>
      <c r="W291" s="231"/>
      <c r="X291" s="265">
        <v>0</v>
      </c>
      <c r="Y291" s="228"/>
      <c r="Z291" s="244"/>
      <c r="AA291" s="233" t="s">
        <v>1906</v>
      </c>
      <c r="AB291" s="229" t="s">
        <v>1906</v>
      </c>
      <c r="AC291" s="236" t="s">
        <v>1907</v>
      </c>
      <c r="AD291" s="237" t="s">
        <v>1907</v>
      </c>
      <c r="AE291" s="238" t="s">
        <v>1907</v>
      </c>
      <c r="AF291" s="244"/>
      <c r="AG291" s="224" t="s">
        <v>1908</v>
      </c>
      <c r="AH291" s="244"/>
      <c r="AI291" s="269" t="s">
        <v>322</v>
      </c>
      <c r="AJ291" s="241" t="s">
        <v>2228</v>
      </c>
      <c r="AK291" s="269" t="s">
        <v>2229</v>
      </c>
      <c r="AL291" s="269"/>
      <c r="AM291" s="272" t="s">
        <v>2230</v>
      </c>
      <c r="AN291" s="269" t="s">
        <v>1786</v>
      </c>
      <c r="AO291" s="269" t="s">
        <v>323</v>
      </c>
      <c r="AP291" s="273" t="s">
        <v>1787</v>
      </c>
      <c r="AQ291" s="269">
        <v>26270986</v>
      </c>
      <c r="AR291" s="269" t="s">
        <v>72</v>
      </c>
      <c r="AS291" s="269" t="s">
        <v>324</v>
      </c>
      <c r="AT291" s="254" t="e">
        <v>#N/A</v>
      </c>
      <c r="AU291" s="255"/>
    </row>
    <row r="292" spans="1:47" ht="22.5" customHeight="1" x14ac:dyDescent="0.25">
      <c r="A292" s="221"/>
      <c r="B292" s="221">
        <v>288</v>
      </c>
      <c r="C292" s="242" t="s">
        <v>2231</v>
      </c>
      <c r="D292" s="234" t="s">
        <v>959</v>
      </c>
      <c r="E292" s="243">
        <v>12</v>
      </c>
      <c r="F292" s="242" t="s">
        <v>2026</v>
      </c>
      <c r="G292" s="242" t="s">
        <v>72</v>
      </c>
      <c r="H292" s="243">
        <v>41</v>
      </c>
      <c r="I292" s="243">
        <v>43</v>
      </c>
      <c r="J292" s="243">
        <v>61</v>
      </c>
      <c r="K292" s="243">
        <v>45</v>
      </c>
      <c r="L292" s="243">
        <v>38</v>
      </c>
      <c r="M292" s="243">
        <v>40</v>
      </c>
      <c r="N292" s="243">
        <v>268</v>
      </c>
      <c r="O292" s="229">
        <v>5</v>
      </c>
      <c r="P292" s="231"/>
      <c r="Q292" s="231"/>
      <c r="R292" s="220">
        <v>0</v>
      </c>
      <c r="S292" s="231"/>
      <c r="T292" s="231"/>
      <c r="U292" s="219">
        <v>0</v>
      </c>
      <c r="V292" s="231"/>
      <c r="W292" s="231"/>
      <c r="X292" s="265">
        <v>0</v>
      </c>
      <c r="Y292" s="228"/>
      <c r="Z292" s="244"/>
      <c r="AA292" s="233" t="s">
        <v>1906</v>
      </c>
      <c r="AB292" s="229" t="s">
        <v>1906</v>
      </c>
      <c r="AC292" s="236" t="s">
        <v>1907</v>
      </c>
      <c r="AD292" s="237" t="s">
        <v>1907</v>
      </c>
      <c r="AE292" s="238" t="s">
        <v>1907</v>
      </c>
      <c r="AF292" s="244"/>
      <c r="AG292" s="224" t="s">
        <v>1908</v>
      </c>
      <c r="AH292" s="244"/>
      <c r="AI292" s="269" t="s">
        <v>1894</v>
      </c>
      <c r="AJ292" s="271" t="s">
        <v>2231</v>
      </c>
      <c r="AK292" s="269" t="s">
        <v>2232</v>
      </c>
      <c r="AL292" s="269"/>
      <c r="AM292" s="272" t="s">
        <v>2233</v>
      </c>
      <c r="AN292" s="269" t="s">
        <v>107</v>
      </c>
      <c r="AO292" s="269" t="s">
        <v>1788</v>
      </c>
      <c r="AP292" s="273" t="s">
        <v>1789</v>
      </c>
      <c r="AQ292" s="269">
        <v>26271718</v>
      </c>
      <c r="AR292" s="269" t="s">
        <v>72</v>
      </c>
      <c r="AS292" s="269" t="s">
        <v>108</v>
      </c>
      <c r="AT292" s="232" t="e">
        <v>#N/A</v>
      </c>
      <c r="AU292" s="218"/>
    </row>
    <row r="293" spans="1:47" ht="22.5" customHeight="1" x14ac:dyDescent="0.25">
      <c r="A293" s="221"/>
      <c r="B293" s="221">
        <v>289</v>
      </c>
      <c r="C293" s="242" t="s">
        <v>2234</v>
      </c>
      <c r="D293" s="234" t="s">
        <v>959</v>
      </c>
      <c r="E293" s="243">
        <v>3</v>
      </c>
      <c r="F293" s="242" t="s">
        <v>2018</v>
      </c>
      <c r="G293" s="242" t="s">
        <v>75</v>
      </c>
      <c r="H293" s="243">
        <v>12</v>
      </c>
      <c r="I293" s="243">
        <v>14</v>
      </c>
      <c r="J293" s="243">
        <v>14</v>
      </c>
      <c r="K293" s="243">
        <v>10</v>
      </c>
      <c r="L293" s="243">
        <v>9</v>
      </c>
      <c r="M293" s="243">
        <v>7</v>
      </c>
      <c r="N293" s="243">
        <v>66</v>
      </c>
      <c r="O293" s="229">
        <v>3</v>
      </c>
      <c r="P293" s="231"/>
      <c r="Q293" s="231"/>
      <c r="R293" s="220">
        <v>0</v>
      </c>
      <c r="S293" s="231"/>
      <c r="T293" s="231"/>
      <c r="U293" s="219">
        <v>0</v>
      </c>
      <c r="V293" s="231"/>
      <c r="W293" s="231"/>
      <c r="X293" s="265">
        <v>0</v>
      </c>
      <c r="Y293" s="228"/>
      <c r="Z293" s="244"/>
      <c r="AA293" s="233" t="s">
        <v>1906</v>
      </c>
      <c r="AB293" s="229" t="s">
        <v>1906</v>
      </c>
      <c r="AC293" s="236" t="s">
        <v>1907</v>
      </c>
      <c r="AD293" s="237" t="s">
        <v>1907</v>
      </c>
      <c r="AE293" s="238" t="s">
        <v>1907</v>
      </c>
      <c r="AF293" s="244"/>
      <c r="AG293" s="224" t="s">
        <v>1908</v>
      </c>
      <c r="AH293" s="244"/>
      <c r="AI293" s="269" t="s">
        <v>1790</v>
      </c>
      <c r="AJ293" s="241" t="s">
        <v>2234</v>
      </c>
      <c r="AK293" s="269" t="s">
        <v>2235</v>
      </c>
      <c r="AL293" s="269" t="s">
        <v>2054</v>
      </c>
      <c r="AM293" s="272" t="s">
        <v>1278</v>
      </c>
      <c r="AN293" s="269" t="s">
        <v>590</v>
      </c>
      <c r="AO293" s="269" t="s">
        <v>1791</v>
      </c>
      <c r="AP293" s="273" t="s">
        <v>1792</v>
      </c>
      <c r="AQ293" s="269">
        <v>24322815</v>
      </c>
      <c r="AR293" s="269" t="s">
        <v>75</v>
      </c>
      <c r="AS293" s="269" t="s">
        <v>591</v>
      </c>
      <c r="AT293" s="232" t="e">
        <v>#N/A</v>
      </c>
      <c r="AU293" s="218"/>
    </row>
    <row r="294" spans="1:47" ht="22.5" customHeight="1" x14ac:dyDescent="0.25">
      <c r="A294" s="221"/>
      <c r="B294" s="221">
        <v>290</v>
      </c>
      <c r="C294" s="242" t="s">
        <v>2236</v>
      </c>
      <c r="D294" s="234" t="s">
        <v>959</v>
      </c>
      <c r="E294" s="243">
        <v>2</v>
      </c>
      <c r="F294" s="242" t="s">
        <v>2026</v>
      </c>
      <c r="G294" s="242" t="s">
        <v>72</v>
      </c>
      <c r="H294" s="243">
        <v>4</v>
      </c>
      <c r="I294" s="243">
        <v>3</v>
      </c>
      <c r="J294" s="243">
        <v>4</v>
      </c>
      <c r="K294" s="243">
        <v>4</v>
      </c>
      <c r="L294" s="243">
        <v>4</v>
      </c>
      <c r="M294" s="243">
        <v>3</v>
      </c>
      <c r="N294" s="243">
        <v>22</v>
      </c>
      <c r="O294" s="229">
        <v>3</v>
      </c>
      <c r="P294" s="231"/>
      <c r="Q294" s="231"/>
      <c r="R294" s="220">
        <v>0</v>
      </c>
      <c r="S294" s="231"/>
      <c r="T294" s="231"/>
      <c r="U294" s="219">
        <v>0</v>
      </c>
      <c r="V294" s="231"/>
      <c r="W294" s="231"/>
      <c r="X294" s="265">
        <v>0</v>
      </c>
      <c r="Y294" s="228"/>
      <c r="Z294" s="244"/>
      <c r="AA294" s="233" t="s">
        <v>1906</v>
      </c>
      <c r="AB294" s="229" t="s">
        <v>1906</v>
      </c>
      <c r="AC294" s="236" t="s">
        <v>1907</v>
      </c>
      <c r="AD294" s="237" t="s">
        <v>1907</v>
      </c>
      <c r="AE294" s="238" t="s">
        <v>1907</v>
      </c>
      <c r="AF294" s="244"/>
      <c r="AG294" s="224" t="s">
        <v>1908</v>
      </c>
      <c r="AH294" s="244"/>
      <c r="AI294" s="272" t="s">
        <v>2006</v>
      </c>
      <c r="AJ294" s="241" t="s">
        <v>2236</v>
      </c>
      <c r="AK294" s="269" t="s">
        <v>2237</v>
      </c>
      <c r="AL294" s="269" t="s">
        <v>2020</v>
      </c>
      <c r="AM294" s="272" t="s">
        <v>2007</v>
      </c>
      <c r="AN294" s="269" t="s">
        <v>1793</v>
      </c>
      <c r="AO294" s="269" t="s">
        <v>1794</v>
      </c>
      <c r="AP294" s="273" t="s">
        <v>1795</v>
      </c>
      <c r="AQ294" s="269">
        <v>26817104</v>
      </c>
      <c r="AR294" s="269" t="s">
        <v>72</v>
      </c>
      <c r="AS294" s="269" t="s">
        <v>852</v>
      </c>
      <c r="AT294" s="232" t="e">
        <v>#N/A</v>
      </c>
      <c r="AU294" s="218"/>
    </row>
    <row r="295" spans="1:47" ht="22.5" customHeight="1" x14ac:dyDescent="0.25">
      <c r="A295" s="221"/>
      <c r="B295" s="221">
        <v>291</v>
      </c>
      <c r="C295" s="242" t="s">
        <v>88</v>
      </c>
      <c r="D295" s="234" t="s">
        <v>2022</v>
      </c>
      <c r="E295" s="243">
        <v>7</v>
      </c>
      <c r="F295" s="242" t="s">
        <v>2016</v>
      </c>
      <c r="G295" s="242" t="s">
        <v>90</v>
      </c>
      <c r="H295" s="243">
        <v>0</v>
      </c>
      <c r="I295" s="243">
        <v>0</v>
      </c>
      <c r="J295" s="243">
        <v>0</v>
      </c>
      <c r="K295" s="243">
        <v>48</v>
      </c>
      <c r="L295" s="243">
        <v>42</v>
      </c>
      <c r="M295" s="243">
        <v>52</v>
      </c>
      <c r="N295" s="243">
        <v>142</v>
      </c>
      <c r="O295" s="229">
        <v>5</v>
      </c>
      <c r="P295" s="231"/>
      <c r="Q295" s="231"/>
      <c r="R295" s="220">
        <v>0</v>
      </c>
      <c r="S295" s="231"/>
      <c r="T295" s="231"/>
      <c r="U295" s="219">
        <v>0</v>
      </c>
      <c r="V295" s="231"/>
      <c r="W295" s="231"/>
      <c r="X295" s="265">
        <v>0</v>
      </c>
      <c r="Y295" s="228"/>
      <c r="Z295" s="244"/>
      <c r="AA295" s="233" t="s">
        <v>1906</v>
      </c>
      <c r="AB295" s="229" t="s">
        <v>1906</v>
      </c>
      <c r="AC295" s="236" t="s">
        <v>1907</v>
      </c>
      <c r="AD295" s="237" t="s">
        <v>1907</v>
      </c>
      <c r="AE295" s="238" t="s">
        <v>1907</v>
      </c>
      <c r="AF295" s="244"/>
      <c r="AG295" s="224" t="s">
        <v>1908</v>
      </c>
      <c r="AH295" s="244"/>
      <c r="AI295" s="269" t="s">
        <v>89</v>
      </c>
      <c r="AJ295" s="241" t="s">
        <v>88</v>
      </c>
      <c r="AK295" s="269"/>
      <c r="AL295" s="269"/>
      <c r="AM295" s="272" t="s">
        <v>906</v>
      </c>
      <c r="AN295" s="269" t="s">
        <v>1796</v>
      </c>
      <c r="AO295" s="269" t="s">
        <v>1797</v>
      </c>
      <c r="AP295" s="273" t="s">
        <v>1798</v>
      </c>
      <c r="AQ295" s="277">
        <v>22423124</v>
      </c>
      <c r="AR295" s="269" t="s">
        <v>90</v>
      </c>
      <c r="AS295" s="269" t="s">
        <v>91</v>
      </c>
      <c r="AT295" s="230" t="e">
        <v>#N/A</v>
      </c>
      <c r="AU295" s="218"/>
    </row>
    <row r="296" spans="1:47" ht="22.5" customHeight="1" x14ac:dyDescent="0.25">
      <c r="A296" s="221"/>
      <c r="B296" s="221">
        <v>292</v>
      </c>
      <c r="C296" s="242" t="s">
        <v>592</v>
      </c>
      <c r="D296" s="251" t="s">
        <v>959</v>
      </c>
      <c r="E296" s="253">
        <v>6</v>
      </c>
      <c r="F296" s="252" t="s">
        <v>2018</v>
      </c>
      <c r="G296" s="242" t="s">
        <v>75</v>
      </c>
      <c r="H296" s="243">
        <v>17</v>
      </c>
      <c r="I296" s="243">
        <v>17</v>
      </c>
      <c r="J296" s="243">
        <v>16</v>
      </c>
      <c r="K296" s="243">
        <v>14</v>
      </c>
      <c r="L296" s="243">
        <v>25</v>
      </c>
      <c r="M296" s="243">
        <v>18</v>
      </c>
      <c r="N296" s="243">
        <v>107</v>
      </c>
      <c r="O296" s="229">
        <v>3</v>
      </c>
      <c r="P296" s="231"/>
      <c r="Q296" s="231"/>
      <c r="R296" s="220">
        <v>0</v>
      </c>
      <c r="S296" s="231"/>
      <c r="T296" s="231"/>
      <c r="U296" s="219">
        <v>0</v>
      </c>
      <c r="V296" s="231"/>
      <c r="W296" s="231"/>
      <c r="X296" s="265">
        <v>0</v>
      </c>
      <c r="Y296" s="228"/>
      <c r="Z296" s="244"/>
      <c r="AA296" s="233" t="s">
        <v>1906</v>
      </c>
      <c r="AB296" s="229" t="s">
        <v>1906</v>
      </c>
      <c r="AC296" s="236" t="s">
        <v>1907</v>
      </c>
      <c r="AD296" s="237" t="s">
        <v>1907</v>
      </c>
      <c r="AE296" s="238" t="s">
        <v>1907</v>
      </c>
      <c r="AF296" s="244"/>
      <c r="AG296" s="224" t="s">
        <v>1908</v>
      </c>
      <c r="AH296" s="244"/>
      <c r="AI296" s="269" t="s">
        <v>593</v>
      </c>
      <c r="AJ296" s="271" t="s">
        <v>592</v>
      </c>
      <c r="AK296" s="269"/>
      <c r="AL296" s="269"/>
      <c r="AM296" s="272" t="s">
        <v>539</v>
      </c>
      <c r="AN296" s="269" t="s">
        <v>1799</v>
      </c>
      <c r="AO296" s="269" t="s">
        <v>1800</v>
      </c>
      <c r="AP296" s="273" t="s">
        <v>1801</v>
      </c>
      <c r="AQ296" s="269">
        <v>22870454</v>
      </c>
      <c r="AR296" s="269" t="s">
        <v>75</v>
      </c>
      <c r="AS296" s="269" t="s">
        <v>594</v>
      </c>
      <c r="AT296" s="254" t="e">
        <v>#N/A</v>
      </c>
      <c r="AU296" s="255"/>
    </row>
    <row r="297" spans="1:47" ht="22.5" customHeight="1" x14ac:dyDescent="0.25">
      <c r="A297" s="221"/>
      <c r="B297" s="221">
        <v>293</v>
      </c>
      <c r="C297" s="242" t="s">
        <v>812</v>
      </c>
      <c r="D297" s="251" t="s">
        <v>959</v>
      </c>
      <c r="E297" s="253">
        <v>8</v>
      </c>
      <c r="F297" s="252" t="s">
        <v>2021</v>
      </c>
      <c r="G297" s="242" t="s">
        <v>90</v>
      </c>
      <c r="H297" s="243">
        <v>32</v>
      </c>
      <c r="I297" s="243">
        <v>20</v>
      </c>
      <c r="J297" s="243">
        <v>22</v>
      </c>
      <c r="K297" s="243">
        <v>26</v>
      </c>
      <c r="L297" s="243">
        <v>29</v>
      </c>
      <c r="M297" s="243">
        <v>22</v>
      </c>
      <c r="N297" s="243">
        <v>151</v>
      </c>
      <c r="O297" s="229">
        <v>5</v>
      </c>
      <c r="P297" s="231"/>
      <c r="Q297" s="231"/>
      <c r="R297" s="220">
        <v>0</v>
      </c>
      <c r="S297" s="231"/>
      <c r="T297" s="231"/>
      <c r="U297" s="219">
        <v>0</v>
      </c>
      <c r="V297" s="231"/>
      <c r="W297" s="231"/>
      <c r="X297" s="265">
        <v>0</v>
      </c>
      <c r="Y297" s="228"/>
      <c r="Z297" s="244"/>
      <c r="AA297" s="233" t="s">
        <v>1906</v>
      </c>
      <c r="AB297" s="229" t="s">
        <v>1906</v>
      </c>
      <c r="AC297" s="236" t="s">
        <v>1907</v>
      </c>
      <c r="AD297" s="237" t="s">
        <v>1907</v>
      </c>
      <c r="AE297" s="238" t="s">
        <v>1907</v>
      </c>
      <c r="AF297" s="244"/>
      <c r="AG297" s="224" t="s">
        <v>1908</v>
      </c>
      <c r="AH297" s="244"/>
      <c r="AI297" s="269" t="s">
        <v>813</v>
      </c>
      <c r="AJ297" s="241" t="s">
        <v>812</v>
      </c>
      <c r="AK297" s="269"/>
      <c r="AL297" s="269"/>
      <c r="AM297" s="272" t="s">
        <v>786</v>
      </c>
      <c r="AN297" s="269" t="s">
        <v>815</v>
      </c>
      <c r="AO297" s="269" t="s">
        <v>1802</v>
      </c>
      <c r="AP297" s="273" t="s">
        <v>1803</v>
      </c>
      <c r="AQ297" s="269">
        <v>22624693</v>
      </c>
      <c r="AR297" s="269" t="s">
        <v>90</v>
      </c>
      <c r="AS297" s="269" t="s">
        <v>816</v>
      </c>
      <c r="AT297" s="254" t="e">
        <v>#N/A</v>
      </c>
      <c r="AU297" s="255"/>
    </row>
    <row r="298" spans="1:47" ht="22.5" customHeight="1" x14ac:dyDescent="0.25">
      <c r="A298" s="221"/>
      <c r="B298" s="221">
        <v>294</v>
      </c>
      <c r="C298" s="242" t="s">
        <v>167</v>
      </c>
      <c r="D298" s="251" t="s">
        <v>959</v>
      </c>
      <c r="E298" s="253">
        <v>13</v>
      </c>
      <c r="F298" s="252" t="s">
        <v>1905</v>
      </c>
      <c r="G298" s="242" t="s">
        <v>62</v>
      </c>
      <c r="H298" s="243">
        <v>50</v>
      </c>
      <c r="I298" s="243">
        <v>60</v>
      </c>
      <c r="J298" s="243">
        <v>41</v>
      </c>
      <c r="K298" s="243">
        <v>33</v>
      </c>
      <c r="L298" s="243">
        <v>50</v>
      </c>
      <c r="M298" s="243">
        <v>34</v>
      </c>
      <c r="N298" s="243">
        <v>268</v>
      </c>
      <c r="O298" s="229">
        <v>5</v>
      </c>
      <c r="P298" s="231"/>
      <c r="Q298" s="231"/>
      <c r="R298" s="220">
        <v>0</v>
      </c>
      <c r="S298" s="231"/>
      <c r="T298" s="231"/>
      <c r="U298" s="219">
        <v>0</v>
      </c>
      <c r="V298" s="231"/>
      <c r="W298" s="231"/>
      <c r="X298" s="265">
        <v>0</v>
      </c>
      <c r="Y298" s="228"/>
      <c r="Z298" s="244"/>
      <c r="AA298" s="233" t="s">
        <v>1906</v>
      </c>
      <c r="AB298" s="229" t="s">
        <v>1906</v>
      </c>
      <c r="AC298" s="236" t="s">
        <v>1907</v>
      </c>
      <c r="AD298" s="237" t="s">
        <v>1907</v>
      </c>
      <c r="AE298" s="238" t="s">
        <v>1907</v>
      </c>
      <c r="AF298" s="244"/>
      <c r="AG298" s="224" t="s">
        <v>1908</v>
      </c>
      <c r="AH298" s="244"/>
      <c r="AI298" s="250" t="s">
        <v>1773</v>
      </c>
      <c r="AJ298" s="250" t="s">
        <v>167</v>
      </c>
      <c r="AK298" s="249"/>
      <c r="AL298" s="249"/>
      <c r="AM298" s="249" t="s">
        <v>296</v>
      </c>
      <c r="AN298" s="249" t="s">
        <v>168</v>
      </c>
      <c r="AO298" s="250" t="s">
        <v>1774</v>
      </c>
      <c r="AP298" s="249" t="s">
        <v>1893</v>
      </c>
      <c r="AQ298" s="249">
        <v>25694965</v>
      </c>
      <c r="AR298" s="249" t="s">
        <v>62</v>
      </c>
      <c r="AS298" s="249" t="s">
        <v>169</v>
      </c>
      <c r="AT298" s="254" t="e">
        <v>#N/A</v>
      </c>
      <c r="AU298" s="255"/>
    </row>
    <row r="299" spans="1:47" ht="22.5" customHeight="1" x14ac:dyDescent="0.25">
      <c r="A299" s="221"/>
      <c r="B299" s="221">
        <v>295</v>
      </c>
      <c r="C299" s="242" t="s">
        <v>1997</v>
      </c>
      <c r="D299" s="234" t="s">
        <v>959</v>
      </c>
      <c r="E299" s="243">
        <v>4</v>
      </c>
      <c r="F299" s="242" t="s">
        <v>1911</v>
      </c>
      <c r="G299" s="242" t="s">
        <v>90</v>
      </c>
      <c r="H299" s="243">
        <v>5</v>
      </c>
      <c r="I299" s="243">
        <v>4</v>
      </c>
      <c r="J299" s="243">
        <v>10</v>
      </c>
      <c r="K299" s="243">
        <v>11</v>
      </c>
      <c r="L299" s="243">
        <v>8</v>
      </c>
      <c r="M299" s="243">
        <v>4</v>
      </c>
      <c r="N299" s="243">
        <v>42</v>
      </c>
      <c r="O299" s="229">
        <v>3</v>
      </c>
      <c r="P299" s="231"/>
      <c r="Q299" s="231"/>
      <c r="R299" s="220">
        <v>0</v>
      </c>
      <c r="S299" s="231"/>
      <c r="T299" s="231"/>
      <c r="U299" s="219">
        <v>0</v>
      </c>
      <c r="V299" s="231"/>
      <c r="W299" s="231"/>
      <c r="X299" s="265">
        <v>0</v>
      </c>
      <c r="Y299" s="228"/>
      <c r="Z299" s="244"/>
      <c r="AA299" s="233" t="s">
        <v>1906</v>
      </c>
      <c r="AB299" s="229" t="s">
        <v>1906</v>
      </c>
      <c r="AC299" s="236" t="s">
        <v>1907</v>
      </c>
      <c r="AD299" s="237" t="s">
        <v>1907</v>
      </c>
      <c r="AE299" s="238" t="s">
        <v>1907</v>
      </c>
      <c r="AF299" s="244"/>
      <c r="AG299" s="224" t="s">
        <v>1908</v>
      </c>
      <c r="AH299" s="244"/>
      <c r="AI299" s="250" t="s">
        <v>807</v>
      </c>
      <c r="AJ299" s="250" t="s">
        <v>1997</v>
      </c>
      <c r="AK299" s="249"/>
      <c r="AL299" s="249" t="s">
        <v>53</v>
      </c>
      <c r="AM299" s="249" t="s">
        <v>1998</v>
      </c>
      <c r="AN299" s="249" t="s">
        <v>905</v>
      </c>
      <c r="AO299" s="250" t="s">
        <v>1775</v>
      </c>
      <c r="AP299" s="249" t="s">
        <v>1999</v>
      </c>
      <c r="AQ299" s="249">
        <v>22681959</v>
      </c>
      <c r="AR299" s="249" t="s">
        <v>90</v>
      </c>
      <c r="AS299" s="249" t="s">
        <v>808</v>
      </c>
      <c r="AT299" s="232" t="e">
        <v>#N/A</v>
      </c>
      <c r="AU299" s="218"/>
    </row>
    <row r="300" spans="1:47" ht="22.5" customHeight="1" x14ac:dyDescent="0.25">
      <c r="A300" s="221"/>
      <c r="B300" s="221">
        <v>296</v>
      </c>
      <c r="C300" s="242" t="s">
        <v>2000</v>
      </c>
      <c r="D300" s="234" t="s">
        <v>959</v>
      </c>
      <c r="E300" s="243">
        <v>3</v>
      </c>
      <c r="F300" s="242" t="s">
        <v>1905</v>
      </c>
      <c r="G300" s="242" t="s">
        <v>90</v>
      </c>
      <c r="H300" s="243">
        <v>5</v>
      </c>
      <c r="I300" s="243">
        <v>7</v>
      </c>
      <c r="J300" s="243">
        <v>4</v>
      </c>
      <c r="K300" s="243">
        <v>8</v>
      </c>
      <c r="L300" s="243">
        <v>7</v>
      </c>
      <c r="M300" s="243">
        <v>4</v>
      </c>
      <c r="N300" s="243">
        <v>35</v>
      </c>
      <c r="O300" s="229">
        <v>3</v>
      </c>
      <c r="P300" s="231"/>
      <c r="Q300" s="231"/>
      <c r="R300" s="220">
        <v>0</v>
      </c>
      <c r="S300" s="231"/>
      <c r="T300" s="231"/>
      <c r="U300" s="219">
        <v>0</v>
      </c>
      <c r="V300" s="231"/>
      <c r="W300" s="231"/>
      <c r="X300" s="265">
        <v>0</v>
      </c>
      <c r="Y300" s="228"/>
      <c r="Z300" s="244"/>
      <c r="AA300" s="233" t="s">
        <v>1906</v>
      </c>
      <c r="AB300" s="229" t="s">
        <v>1906</v>
      </c>
      <c r="AC300" s="236" t="s">
        <v>1907</v>
      </c>
      <c r="AD300" s="237" t="s">
        <v>1907</v>
      </c>
      <c r="AE300" s="238" t="s">
        <v>1907</v>
      </c>
      <c r="AF300" s="244"/>
      <c r="AG300" s="224" t="s">
        <v>1908</v>
      </c>
      <c r="AH300" s="244"/>
      <c r="AI300" s="250" t="s">
        <v>1776</v>
      </c>
      <c r="AJ300" s="250" t="s">
        <v>2000</v>
      </c>
      <c r="AK300" s="249"/>
      <c r="AL300" s="249" t="s">
        <v>53</v>
      </c>
      <c r="AM300" s="249" t="s">
        <v>234</v>
      </c>
      <c r="AN300" s="249" t="s">
        <v>1777</v>
      </c>
      <c r="AO300" s="250" t="s">
        <v>1778</v>
      </c>
      <c r="AP300" s="249" t="s">
        <v>1779</v>
      </c>
      <c r="AQ300" s="249">
        <v>22642115</v>
      </c>
      <c r="AR300" s="249" t="s">
        <v>90</v>
      </c>
      <c r="AS300" s="249" t="s">
        <v>809</v>
      </c>
      <c r="AT300" s="232" t="e">
        <v>#N/A</v>
      </c>
      <c r="AU300" s="218"/>
    </row>
    <row r="301" spans="1:47" s="1" customFormat="1" ht="22.5" customHeight="1" x14ac:dyDescent="0.25">
      <c r="A301" s="221"/>
      <c r="B301" s="221">
        <v>297</v>
      </c>
      <c r="C301" s="242" t="s">
        <v>526</v>
      </c>
      <c r="D301" s="251" t="s">
        <v>959</v>
      </c>
      <c r="E301" s="253">
        <v>14</v>
      </c>
      <c r="F301" s="252" t="s">
        <v>1905</v>
      </c>
      <c r="G301" s="242" t="s">
        <v>270</v>
      </c>
      <c r="H301" s="243">
        <v>52</v>
      </c>
      <c r="I301" s="243">
        <v>46</v>
      </c>
      <c r="J301" s="243">
        <v>51</v>
      </c>
      <c r="K301" s="243">
        <v>50</v>
      </c>
      <c r="L301" s="243">
        <v>44</v>
      </c>
      <c r="M301" s="243">
        <v>42</v>
      </c>
      <c r="N301" s="243">
        <v>285</v>
      </c>
      <c r="O301" s="229">
        <v>5</v>
      </c>
      <c r="P301" s="231"/>
      <c r="Q301" s="231"/>
      <c r="R301" s="220">
        <v>0</v>
      </c>
      <c r="S301" s="231"/>
      <c r="T301" s="231"/>
      <c r="U301" s="219">
        <v>0</v>
      </c>
      <c r="V301" s="231"/>
      <c r="W301" s="231"/>
      <c r="X301" s="265">
        <v>0</v>
      </c>
      <c r="Y301" s="228"/>
      <c r="Z301" s="244"/>
      <c r="AA301" s="233" t="s">
        <v>1906</v>
      </c>
      <c r="AB301" s="229" t="s">
        <v>1906</v>
      </c>
      <c r="AC301" s="236" t="s">
        <v>1907</v>
      </c>
      <c r="AD301" s="237" t="s">
        <v>1907</v>
      </c>
      <c r="AE301" s="238" t="s">
        <v>1907</v>
      </c>
      <c r="AF301" s="244"/>
      <c r="AG301" s="224" t="s">
        <v>1908</v>
      </c>
      <c r="AH301" s="244"/>
      <c r="AI301" s="250" t="s">
        <v>527</v>
      </c>
      <c r="AJ301" s="250" t="s">
        <v>526</v>
      </c>
      <c r="AK301" s="249"/>
      <c r="AL301" s="249"/>
      <c r="AM301" s="249" t="s">
        <v>1563</v>
      </c>
      <c r="AN301" s="249" t="s">
        <v>1780</v>
      </c>
      <c r="AO301" s="250" t="s">
        <v>1781</v>
      </c>
      <c r="AP301" s="249" t="s">
        <v>1782</v>
      </c>
      <c r="AQ301" s="249">
        <v>23740970</v>
      </c>
      <c r="AR301" s="249" t="s">
        <v>270</v>
      </c>
      <c r="AS301" s="249" t="s">
        <v>528</v>
      </c>
      <c r="AT301" s="254" t="e">
        <v>#N/A</v>
      </c>
      <c r="AU301" s="255"/>
    </row>
    <row r="302" spans="1:47" s="1" customFormat="1" ht="22.5" customHeight="1" x14ac:dyDescent="0.25">
      <c r="A302" s="221"/>
      <c r="B302" s="221">
        <v>298</v>
      </c>
      <c r="C302" s="242" t="s">
        <v>321</v>
      </c>
      <c r="D302" s="234" t="s">
        <v>959</v>
      </c>
      <c r="E302" s="243">
        <v>10</v>
      </c>
      <c r="F302" s="242" t="s">
        <v>1905</v>
      </c>
      <c r="G302" s="242" t="s">
        <v>72</v>
      </c>
      <c r="H302" s="243">
        <v>24</v>
      </c>
      <c r="I302" s="243">
        <v>32</v>
      </c>
      <c r="J302" s="243">
        <v>44</v>
      </c>
      <c r="K302" s="243">
        <v>37</v>
      </c>
      <c r="L302" s="243">
        <v>24</v>
      </c>
      <c r="M302" s="243">
        <v>46</v>
      </c>
      <c r="N302" s="243">
        <v>207</v>
      </c>
      <c r="O302" s="229">
        <v>3</v>
      </c>
      <c r="P302" s="231"/>
      <c r="Q302" s="231"/>
      <c r="R302" s="220">
        <v>0</v>
      </c>
      <c r="S302" s="231"/>
      <c r="T302" s="231"/>
      <c r="U302" s="219">
        <v>0</v>
      </c>
      <c r="V302" s="231"/>
      <c r="W302" s="231"/>
      <c r="X302" s="265">
        <v>0</v>
      </c>
      <c r="Y302" s="228"/>
      <c r="Z302" s="244"/>
      <c r="AA302" s="233" t="s">
        <v>1906</v>
      </c>
      <c r="AB302" s="229" t="s">
        <v>1906</v>
      </c>
      <c r="AC302" s="236" t="s">
        <v>1907</v>
      </c>
      <c r="AD302" s="237" t="s">
        <v>1907</v>
      </c>
      <c r="AE302" s="238" t="s">
        <v>1907</v>
      </c>
      <c r="AF302" s="244"/>
      <c r="AG302" s="224" t="s">
        <v>1908</v>
      </c>
      <c r="AH302" s="244"/>
      <c r="AI302" s="250" t="s">
        <v>322</v>
      </c>
      <c r="AJ302" s="250" t="s">
        <v>321</v>
      </c>
      <c r="AK302" s="249"/>
      <c r="AL302" s="249"/>
      <c r="AM302" s="249" t="s">
        <v>2001</v>
      </c>
      <c r="AN302" s="249" t="s">
        <v>1786</v>
      </c>
      <c r="AO302" s="250" t="s">
        <v>323</v>
      </c>
      <c r="AP302" s="249" t="s">
        <v>1787</v>
      </c>
      <c r="AQ302" s="249">
        <v>26270986</v>
      </c>
      <c r="AR302" s="249" t="s">
        <v>72</v>
      </c>
      <c r="AS302" s="249" t="s">
        <v>324</v>
      </c>
      <c r="AT302" s="232" t="e">
        <v>#N/A</v>
      </c>
      <c r="AU302" s="218"/>
    </row>
    <row r="303" spans="1:47" s="1" customFormat="1" ht="22.5" customHeight="1" x14ac:dyDescent="0.25">
      <c r="A303" s="221"/>
      <c r="B303" s="221">
        <v>299</v>
      </c>
      <c r="C303" s="242" t="s">
        <v>2002</v>
      </c>
      <c r="D303" s="251" t="s">
        <v>959</v>
      </c>
      <c r="E303" s="253">
        <v>13</v>
      </c>
      <c r="F303" s="252" t="s">
        <v>1905</v>
      </c>
      <c r="G303" s="242" t="s">
        <v>72</v>
      </c>
      <c r="H303" s="243">
        <v>39</v>
      </c>
      <c r="I303" s="243">
        <v>60</v>
      </c>
      <c r="J303" s="243">
        <v>41</v>
      </c>
      <c r="K303" s="243">
        <v>31</v>
      </c>
      <c r="L303" s="243">
        <v>40</v>
      </c>
      <c r="M303" s="243">
        <v>39</v>
      </c>
      <c r="N303" s="243">
        <v>250</v>
      </c>
      <c r="O303" s="229">
        <v>5</v>
      </c>
      <c r="P303" s="231"/>
      <c r="Q303" s="231"/>
      <c r="R303" s="220">
        <v>0</v>
      </c>
      <c r="S303" s="231"/>
      <c r="T303" s="231"/>
      <c r="U303" s="219">
        <v>0</v>
      </c>
      <c r="V303" s="231"/>
      <c r="W303" s="231"/>
      <c r="X303" s="265">
        <v>0</v>
      </c>
      <c r="Y303" s="228"/>
      <c r="Z303" s="244"/>
      <c r="AA303" s="233" t="s">
        <v>1906</v>
      </c>
      <c r="AB303" s="229" t="s">
        <v>1906</v>
      </c>
      <c r="AC303" s="236" t="s">
        <v>1907</v>
      </c>
      <c r="AD303" s="237" t="s">
        <v>1907</v>
      </c>
      <c r="AE303" s="238" t="s">
        <v>1907</v>
      </c>
      <c r="AF303" s="244"/>
      <c r="AG303" s="224" t="s">
        <v>1908</v>
      </c>
      <c r="AH303" s="244"/>
      <c r="AI303" s="250" t="s">
        <v>1894</v>
      </c>
      <c r="AJ303" s="250" t="s">
        <v>2002</v>
      </c>
      <c r="AK303" s="249"/>
      <c r="AL303" s="249"/>
      <c r="AM303" s="249" t="s">
        <v>2003</v>
      </c>
      <c r="AN303" s="249" t="s">
        <v>107</v>
      </c>
      <c r="AO303" s="250" t="s">
        <v>1788</v>
      </c>
      <c r="AP303" s="249" t="s">
        <v>1789</v>
      </c>
      <c r="AQ303" s="249">
        <v>26271718</v>
      </c>
      <c r="AR303" s="249" t="s">
        <v>72</v>
      </c>
      <c r="AS303" s="249" t="s">
        <v>108</v>
      </c>
      <c r="AT303" s="254" t="e">
        <v>#N/A</v>
      </c>
      <c r="AU303" s="255"/>
    </row>
    <row r="304" spans="1:47" s="1" customFormat="1" ht="22.5" customHeight="1" x14ac:dyDescent="0.25">
      <c r="A304" s="221"/>
      <c r="B304" s="221">
        <v>300</v>
      </c>
      <c r="C304" s="242" t="s">
        <v>2002</v>
      </c>
      <c r="D304" s="251" t="s">
        <v>959</v>
      </c>
      <c r="E304" s="253">
        <v>13</v>
      </c>
      <c r="F304" s="252" t="s">
        <v>1905</v>
      </c>
      <c r="G304" s="242" t="s">
        <v>72</v>
      </c>
      <c r="H304" s="243">
        <v>39</v>
      </c>
      <c r="I304" s="243">
        <v>60</v>
      </c>
      <c r="J304" s="243">
        <v>41</v>
      </c>
      <c r="K304" s="243">
        <v>31</v>
      </c>
      <c r="L304" s="243">
        <v>40</v>
      </c>
      <c r="M304" s="243">
        <v>39</v>
      </c>
      <c r="N304" s="243">
        <v>250</v>
      </c>
      <c r="O304" s="229">
        <v>5</v>
      </c>
      <c r="P304" s="231"/>
      <c r="Q304" s="231"/>
      <c r="R304" s="220">
        <v>0</v>
      </c>
      <c r="S304" s="231"/>
      <c r="T304" s="231"/>
      <c r="U304" s="219">
        <v>0</v>
      </c>
      <c r="V304" s="231"/>
      <c r="W304" s="231"/>
      <c r="X304" s="265">
        <v>0</v>
      </c>
      <c r="Y304" s="228"/>
      <c r="Z304" s="244"/>
      <c r="AA304" s="233" t="s">
        <v>1906</v>
      </c>
      <c r="AB304" s="229" t="s">
        <v>1906</v>
      </c>
      <c r="AC304" s="236" t="s">
        <v>1907</v>
      </c>
      <c r="AD304" s="237" t="s">
        <v>1907</v>
      </c>
      <c r="AE304" s="238" t="s">
        <v>1907</v>
      </c>
      <c r="AF304" s="244"/>
      <c r="AG304" s="224" t="s">
        <v>1908</v>
      </c>
      <c r="AH304" s="244"/>
      <c r="AI304" s="250" t="s">
        <v>1894</v>
      </c>
      <c r="AJ304" s="250" t="s">
        <v>2002</v>
      </c>
      <c r="AK304" s="249"/>
      <c r="AL304" s="249"/>
      <c r="AM304" s="249" t="s">
        <v>2003</v>
      </c>
      <c r="AN304" s="249" t="s">
        <v>107</v>
      </c>
      <c r="AO304" s="250" t="s">
        <v>1788</v>
      </c>
      <c r="AP304" s="249" t="s">
        <v>1789</v>
      </c>
      <c r="AQ304" s="249">
        <v>26271718</v>
      </c>
      <c r="AR304" s="249" t="s">
        <v>72</v>
      </c>
      <c r="AS304" s="249" t="s">
        <v>108</v>
      </c>
      <c r="AT304" s="254" t="e">
        <v>#N/A</v>
      </c>
      <c r="AU304" s="255"/>
    </row>
    <row r="305" spans="1:47" s="1" customFormat="1" ht="22.5" customHeight="1" x14ac:dyDescent="0.25">
      <c r="A305" s="221"/>
      <c r="B305" s="221">
        <v>301</v>
      </c>
      <c r="C305" s="242" t="s">
        <v>2002</v>
      </c>
      <c r="D305" s="251" t="s">
        <v>959</v>
      </c>
      <c r="E305" s="253">
        <v>13</v>
      </c>
      <c r="F305" s="252" t="s">
        <v>1905</v>
      </c>
      <c r="G305" s="242" t="s">
        <v>72</v>
      </c>
      <c r="H305" s="243">
        <v>39</v>
      </c>
      <c r="I305" s="243">
        <v>60</v>
      </c>
      <c r="J305" s="243">
        <v>41</v>
      </c>
      <c r="K305" s="243">
        <v>31</v>
      </c>
      <c r="L305" s="243">
        <v>40</v>
      </c>
      <c r="M305" s="243">
        <v>39</v>
      </c>
      <c r="N305" s="243">
        <v>250</v>
      </c>
      <c r="O305" s="229">
        <v>5</v>
      </c>
      <c r="P305" s="231"/>
      <c r="Q305" s="231"/>
      <c r="R305" s="220">
        <v>0</v>
      </c>
      <c r="S305" s="231"/>
      <c r="T305" s="231"/>
      <c r="U305" s="219">
        <v>0</v>
      </c>
      <c r="V305" s="231"/>
      <c r="W305" s="231"/>
      <c r="X305" s="265">
        <v>0</v>
      </c>
      <c r="Y305" s="228"/>
      <c r="Z305" s="244"/>
      <c r="AA305" s="233" t="s">
        <v>1906</v>
      </c>
      <c r="AB305" s="229" t="s">
        <v>1906</v>
      </c>
      <c r="AC305" s="236" t="s">
        <v>1907</v>
      </c>
      <c r="AD305" s="237" t="s">
        <v>1907</v>
      </c>
      <c r="AE305" s="238" t="s">
        <v>1907</v>
      </c>
      <c r="AF305" s="244"/>
      <c r="AG305" s="224" t="s">
        <v>1908</v>
      </c>
      <c r="AH305" s="244"/>
      <c r="AI305" s="250" t="s">
        <v>1894</v>
      </c>
      <c r="AJ305" s="250" t="s">
        <v>2002</v>
      </c>
      <c r="AK305" s="249"/>
      <c r="AL305" s="249"/>
      <c r="AM305" s="249" t="s">
        <v>2003</v>
      </c>
      <c r="AN305" s="249" t="s">
        <v>107</v>
      </c>
      <c r="AO305" s="250" t="s">
        <v>1788</v>
      </c>
      <c r="AP305" s="249" t="s">
        <v>1789</v>
      </c>
      <c r="AQ305" s="249">
        <v>26271718</v>
      </c>
      <c r="AR305" s="249" t="s">
        <v>72</v>
      </c>
      <c r="AS305" s="249" t="s">
        <v>108</v>
      </c>
      <c r="AT305" s="254" t="e">
        <v>#N/A</v>
      </c>
      <c r="AU305" s="255"/>
    </row>
    <row r="306" spans="1:47" s="1" customFormat="1" ht="22.5" customHeight="1" x14ac:dyDescent="0.25">
      <c r="A306" s="221"/>
      <c r="B306" s="221">
        <v>302</v>
      </c>
      <c r="C306" s="242" t="s">
        <v>2004</v>
      </c>
      <c r="D306" s="251" t="s">
        <v>959</v>
      </c>
      <c r="E306" s="253">
        <v>4</v>
      </c>
      <c r="F306" s="252" t="s">
        <v>1905</v>
      </c>
      <c r="G306" s="242" t="s">
        <v>75</v>
      </c>
      <c r="H306" s="243">
        <v>13</v>
      </c>
      <c r="I306" s="243">
        <v>15</v>
      </c>
      <c r="J306" s="243">
        <v>10</v>
      </c>
      <c r="K306" s="243">
        <v>9</v>
      </c>
      <c r="L306" s="243">
        <v>7</v>
      </c>
      <c r="M306" s="243">
        <v>11</v>
      </c>
      <c r="N306" s="243">
        <v>65</v>
      </c>
      <c r="O306" s="229">
        <v>3</v>
      </c>
      <c r="P306" s="231"/>
      <c r="Q306" s="231"/>
      <c r="R306" s="220">
        <v>0</v>
      </c>
      <c r="S306" s="231"/>
      <c r="T306" s="231"/>
      <c r="U306" s="219">
        <v>0</v>
      </c>
      <c r="V306" s="231"/>
      <c r="W306" s="231"/>
      <c r="X306" s="265">
        <v>0</v>
      </c>
      <c r="Y306" s="228"/>
      <c r="Z306" s="244"/>
      <c r="AA306" s="233" t="s">
        <v>1906</v>
      </c>
      <c r="AB306" s="229" t="s">
        <v>1906</v>
      </c>
      <c r="AC306" s="236" t="s">
        <v>1907</v>
      </c>
      <c r="AD306" s="237" t="s">
        <v>1907</v>
      </c>
      <c r="AE306" s="238" t="s">
        <v>1907</v>
      </c>
      <c r="AF306" s="244"/>
      <c r="AG306" s="224" t="s">
        <v>1908</v>
      </c>
      <c r="AH306" s="244"/>
      <c r="AI306" s="250" t="s">
        <v>1790</v>
      </c>
      <c r="AJ306" s="250" t="s">
        <v>2004</v>
      </c>
      <c r="AK306" s="249"/>
      <c r="AL306" s="249"/>
      <c r="AM306" s="249" t="s">
        <v>880</v>
      </c>
      <c r="AN306" s="249" t="s">
        <v>590</v>
      </c>
      <c r="AO306" s="250" t="s">
        <v>1791</v>
      </c>
      <c r="AP306" s="249" t="s">
        <v>1792</v>
      </c>
      <c r="AQ306" s="249">
        <v>24322815</v>
      </c>
      <c r="AR306" s="249" t="s">
        <v>75</v>
      </c>
      <c r="AS306" s="249" t="s">
        <v>591</v>
      </c>
      <c r="AT306" s="254" t="e">
        <v>#N/A</v>
      </c>
      <c r="AU306" s="255"/>
    </row>
    <row r="307" spans="1:47" s="1" customFormat="1" ht="22.5" customHeight="1" x14ac:dyDescent="0.25">
      <c r="A307" s="221"/>
      <c r="B307" s="221">
        <v>303</v>
      </c>
      <c r="C307" s="242" t="s">
        <v>2005</v>
      </c>
      <c r="D307" s="234" t="s">
        <v>959</v>
      </c>
      <c r="E307" s="243">
        <v>2</v>
      </c>
      <c r="F307" s="242" t="s">
        <v>1905</v>
      </c>
      <c r="G307" s="242" t="s">
        <v>72</v>
      </c>
      <c r="H307" s="243">
        <v>4</v>
      </c>
      <c r="I307" s="243">
        <v>5</v>
      </c>
      <c r="J307" s="243">
        <v>4</v>
      </c>
      <c r="K307" s="243">
        <v>4</v>
      </c>
      <c r="L307" s="243">
        <v>3</v>
      </c>
      <c r="M307" s="243">
        <v>3</v>
      </c>
      <c r="N307" s="243">
        <v>23</v>
      </c>
      <c r="O307" s="229">
        <v>3</v>
      </c>
      <c r="P307" s="231"/>
      <c r="Q307" s="231"/>
      <c r="R307" s="220">
        <v>0</v>
      </c>
      <c r="S307" s="231"/>
      <c r="T307" s="231"/>
      <c r="U307" s="219">
        <v>0</v>
      </c>
      <c r="V307" s="231"/>
      <c r="W307" s="231"/>
      <c r="X307" s="265">
        <v>0</v>
      </c>
      <c r="Y307" s="228"/>
      <c r="Z307" s="244"/>
      <c r="AA307" s="233" t="s">
        <v>1906</v>
      </c>
      <c r="AB307" s="229" t="s">
        <v>1906</v>
      </c>
      <c r="AC307" s="236" t="s">
        <v>1907</v>
      </c>
      <c r="AD307" s="237" t="s">
        <v>1907</v>
      </c>
      <c r="AE307" s="238" t="s">
        <v>1907</v>
      </c>
      <c r="AF307" s="244"/>
      <c r="AG307" s="224" t="s">
        <v>1908</v>
      </c>
      <c r="AH307" s="244"/>
      <c r="AI307" s="250" t="s">
        <v>2006</v>
      </c>
      <c r="AJ307" s="250" t="s">
        <v>2005</v>
      </c>
      <c r="AK307" s="249"/>
      <c r="AL307" s="249" t="s">
        <v>53</v>
      </c>
      <c r="AM307" s="249" t="s">
        <v>2007</v>
      </c>
      <c r="AN307" s="249" t="s">
        <v>1793</v>
      </c>
      <c r="AO307" s="250" t="s">
        <v>1794</v>
      </c>
      <c r="AP307" s="249" t="s">
        <v>1795</v>
      </c>
      <c r="AQ307" s="249">
        <v>26817104</v>
      </c>
      <c r="AR307" s="249" t="s">
        <v>72</v>
      </c>
      <c r="AS307" s="249" t="s">
        <v>852</v>
      </c>
      <c r="AT307" s="232" t="e">
        <v>#N/A</v>
      </c>
      <c r="AU307" s="218"/>
    </row>
    <row r="308" spans="1:47" s="1" customFormat="1" ht="22.5" customHeight="1" x14ac:dyDescent="0.25">
      <c r="A308" s="221"/>
      <c r="B308" s="221">
        <v>304</v>
      </c>
      <c r="C308" s="242" t="s">
        <v>88</v>
      </c>
      <c r="D308" s="251" t="s">
        <v>959</v>
      </c>
      <c r="E308" s="253">
        <v>7</v>
      </c>
      <c r="F308" s="252" t="s">
        <v>1911</v>
      </c>
      <c r="G308" s="242" t="s">
        <v>90</v>
      </c>
      <c r="H308" s="243">
        <v>0</v>
      </c>
      <c r="I308" s="243">
        <v>0</v>
      </c>
      <c r="J308" s="243">
        <v>0</v>
      </c>
      <c r="K308" s="243">
        <v>44</v>
      </c>
      <c r="L308" s="243">
        <v>52</v>
      </c>
      <c r="M308" s="243">
        <v>43</v>
      </c>
      <c r="N308" s="243">
        <v>139</v>
      </c>
      <c r="O308" s="229">
        <v>7</v>
      </c>
      <c r="P308" s="231"/>
      <c r="Q308" s="231"/>
      <c r="R308" s="220">
        <v>0</v>
      </c>
      <c r="S308" s="231"/>
      <c r="T308" s="231"/>
      <c r="U308" s="219">
        <v>0</v>
      </c>
      <c r="V308" s="231"/>
      <c r="W308" s="231"/>
      <c r="X308" s="265">
        <v>0</v>
      </c>
      <c r="Y308" s="228"/>
      <c r="Z308" s="244"/>
      <c r="AA308" s="233" t="s">
        <v>1906</v>
      </c>
      <c r="AB308" s="229" t="s">
        <v>1906</v>
      </c>
      <c r="AC308" s="236" t="s">
        <v>1907</v>
      </c>
      <c r="AD308" s="237" t="s">
        <v>1907</v>
      </c>
      <c r="AE308" s="238" t="s">
        <v>1907</v>
      </c>
      <c r="AF308" s="244"/>
      <c r="AG308" s="224" t="s">
        <v>1908</v>
      </c>
      <c r="AH308" s="244"/>
      <c r="AI308" s="250" t="s">
        <v>89</v>
      </c>
      <c r="AJ308" s="250" t="s">
        <v>88</v>
      </c>
      <c r="AK308" s="249"/>
      <c r="AL308" s="249"/>
      <c r="AM308" s="249" t="s">
        <v>906</v>
      </c>
      <c r="AN308" s="249" t="s">
        <v>1796</v>
      </c>
      <c r="AO308" s="250" t="s">
        <v>1797</v>
      </c>
      <c r="AP308" s="249" t="s">
        <v>1798</v>
      </c>
      <c r="AQ308" s="249">
        <v>22423124</v>
      </c>
      <c r="AR308" s="249" t="s">
        <v>90</v>
      </c>
      <c r="AS308" s="249" t="s">
        <v>91</v>
      </c>
      <c r="AT308" s="254" t="e">
        <v>#N/A</v>
      </c>
      <c r="AU308" s="255"/>
    </row>
    <row r="309" spans="1:47" s="1" customFormat="1" ht="22.5" customHeight="1" x14ac:dyDescent="0.25">
      <c r="A309" s="221"/>
      <c r="B309" s="221">
        <v>305</v>
      </c>
      <c r="C309" s="242" t="s">
        <v>592</v>
      </c>
      <c r="D309" s="251" t="s">
        <v>959</v>
      </c>
      <c r="E309" s="253">
        <v>6</v>
      </c>
      <c r="F309" s="252" t="s">
        <v>1905</v>
      </c>
      <c r="G309" s="242" t="s">
        <v>75</v>
      </c>
      <c r="H309" s="243">
        <v>17</v>
      </c>
      <c r="I309" s="243">
        <v>16</v>
      </c>
      <c r="J309" s="243">
        <v>15</v>
      </c>
      <c r="K309" s="243">
        <v>25</v>
      </c>
      <c r="L309" s="243">
        <v>18</v>
      </c>
      <c r="M309" s="243">
        <v>16</v>
      </c>
      <c r="N309" s="243">
        <v>107</v>
      </c>
      <c r="O309" s="229">
        <v>3</v>
      </c>
      <c r="P309" s="231"/>
      <c r="Q309" s="231"/>
      <c r="R309" s="220">
        <v>0</v>
      </c>
      <c r="S309" s="231"/>
      <c r="T309" s="231"/>
      <c r="U309" s="219">
        <v>0</v>
      </c>
      <c r="V309" s="231"/>
      <c r="W309" s="231"/>
      <c r="X309" s="265">
        <v>0</v>
      </c>
      <c r="Y309" s="228"/>
      <c r="Z309" s="244"/>
      <c r="AA309" s="233" t="s">
        <v>1906</v>
      </c>
      <c r="AB309" s="229" t="s">
        <v>1906</v>
      </c>
      <c r="AC309" s="236" t="s">
        <v>1907</v>
      </c>
      <c r="AD309" s="237" t="s">
        <v>1907</v>
      </c>
      <c r="AE309" s="238" t="s">
        <v>1907</v>
      </c>
      <c r="AF309" s="244"/>
      <c r="AG309" s="224" t="s">
        <v>1908</v>
      </c>
      <c r="AH309" s="244"/>
      <c r="AI309" s="250" t="s">
        <v>593</v>
      </c>
      <c r="AJ309" s="250" t="s">
        <v>592</v>
      </c>
      <c r="AK309" s="249"/>
      <c r="AL309" s="249"/>
      <c r="AM309" s="249" t="s">
        <v>539</v>
      </c>
      <c r="AN309" s="249" t="s">
        <v>1799</v>
      </c>
      <c r="AO309" s="250" t="s">
        <v>1800</v>
      </c>
      <c r="AP309" s="249" t="s">
        <v>1801</v>
      </c>
      <c r="AQ309" s="249">
        <v>22870454</v>
      </c>
      <c r="AR309" s="249" t="s">
        <v>75</v>
      </c>
      <c r="AS309" s="249" t="s">
        <v>594</v>
      </c>
      <c r="AT309" s="254" t="e">
        <v>#N/A</v>
      </c>
      <c r="AU309" s="255"/>
    </row>
    <row r="310" spans="1:47" s="1" customFormat="1" ht="22.5" customHeight="1" x14ac:dyDescent="0.25">
      <c r="A310" s="221"/>
      <c r="B310" s="221">
        <v>306</v>
      </c>
      <c r="C310" s="242" t="s">
        <v>812</v>
      </c>
      <c r="D310" s="234" t="s">
        <v>959</v>
      </c>
      <c r="E310" s="243">
        <v>8</v>
      </c>
      <c r="F310" s="242" t="s">
        <v>1905</v>
      </c>
      <c r="G310" s="242" t="s">
        <v>90</v>
      </c>
      <c r="H310" s="243">
        <v>19</v>
      </c>
      <c r="I310" s="243">
        <v>24</v>
      </c>
      <c r="J310" s="243">
        <v>26</v>
      </c>
      <c r="K310" s="243">
        <v>30</v>
      </c>
      <c r="L310" s="243">
        <v>22</v>
      </c>
      <c r="M310" s="243">
        <v>19</v>
      </c>
      <c r="N310" s="243">
        <v>140</v>
      </c>
      <c r="O310" s="229">
        <v>3</v>
      </c>
      <c r="P310" s="231"/>
      <c r="Q310" s="231"/>
      <c r="R310" s="220">
        <v>0</v>
      </c>
      <c r="S310" s="231"/>
      <c r="T310" s="231"/>
      <c r="U310" s="219">
        <v>0</v>
      </c>
      <c r="V310" s="231"/>
      <c r="W310" s="231"/>
      <c r="X310" s="265">
        <v>0</v>
      </c>
      <c r="Y310" s="228"/>
      <c r="Z310" s="244"/>
      <c r="AA310" s="233" t="s">
        <v>1906</v>
      </c>
      <c r="AB310" s="229" t="s">
        <v>1906</v>
      </c>
      <c r="AC310" s="236" t="s">
        <v>1907</v>
      </c>
      <c r="AD310" s="237" t="s">
        <v>1907</v>
      </c>
      <c r="AE310" s="238" t="s">
        <v>1907</v>
      </c>
      <c r="AF310" s="244"/>
      <c r="AG310" s="224" t="s">
        <v>1908</v>
      </c>
      <c r="AH310" s="244"/>
      <c r="AI310" s="250" t="s">
        <v>813</v>
      </c>
      <c r="AJ310" s="250" t="s">
        <v>812</v>
      </c>
      <c r="AK310" s="249"/>
      <c r="AL310" s="249"/>
      <c r="AM310" s="249" t="s">
        <v>786</v>
      </c>
      <c r="AN310" s="249" t="s">
        <v>815</v>
      </c>
      <c r="AO310" s="250" t="s">
        <v>1802</v>
      </c>
      <c r="AP310" s="249" t="s">
        <v>1803</v>
      </c>
      <c r="AQ310" s="249">
        <v>22624693</v>
      </c>
      <c r="AR310" s="249" t="s">
        <v>90</v>
      </c>
      <c r="AS310" s="249" t="s">
        <v>816</v>
      </c>
      <c r="AT310" s="230" t="e">
        <v>#N/A</v>
      </c>
      <c r="AU310" s="218"/>
    </row>
    <row r="311" spans="1:47" s="1" customFormat="1" ht="22.5" customHeight="1" x14ac:dyDescent="0.25">
      <c r="A311" s="47"/>
      <c r="B311" s="169"/>
      <c r="C311" s="47" t="s">
        <v>930</v>
      </c>
      <c r="D311" s="170"/>
      <c r="E311" s="170"/>
      <c r="F311" s="2"/>
      <c r="G311" s="2"/>
      <c r="H311" s="2"/>
      <c r="L311" s="2"/>
      <c r="Z311" s="16"/>
      <c r="AA311" s="17"/>
      <c r="AB311" s="58"/>
      <c r="AH311" s="2"/>
      <c r="AI311" s="59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</row>
    <row r="312" spans="1:47" s="1" customFormat="1" ht="22.5" customHeight="1" x14ac:dyDescent="0.25">
      <c r="A312" s="47" t="s">
        <v>929</v>
      </c>
      <c r="B312" s="169" t="s">
        <v>929</v>
      </c>
      <c r="C312" s="47" t="s">
        <v>929</v>
      </c>
      <c r="D312" s="170" t="s">
        <v>929</v>
      </c>
      <c r="E312" s="170" t="s">
        <v>929</v>
      </c>
      <c r="F312" s="2" t="s">
        <v>929</v>
      </c>
      <c r="G312" s="2" t="s">
        <v>929</v>
      </c>
      <c r="H312" s="2" t="s">
        <v>929</v>
      </c>
      <c r="I312" s="1" t="s">
        <v>929</v>
      </c>
      <c r="J312" s="1" t="s">
        <v>929</v>
      </c>
      <c r="K312" s="1" t="s">
        <v>929</v>
      </c>
      <c r="L312" s="2" t="s">
        <v>929</v>
      </c>
      <c r="M312" s="1" t="s">
        <v>929</v>
      </c>
      <c r="N312" s="1" t="s">
        <v>929</v>
      </c>
      <c r="O312" s="1" t="s">
        <v>929</v>
      </c>
      <c r="P312" s="1" t="s">
        <v>929</v>
      </c>
      <c r="Q312" s="1" t="s">
        <v>929</v>
      </c>
      <c r="R312" s="1" t="s">
        <v>929</v>
      </c>
      <c r="S312" s="1" t="s">
        <v>929</v>
      </c>
      <c r="T312" s="1" t="s">
        <v>929</v>
      </c>
      <c r="U312" s="1" t="s">
        <v>929</v>
      </c>
      <c r="V312" s="1" t="s">
        <v>929</v>
      </c>
      <c r="W312" s="1" t="s">
        <v>929</v>
      </c>
      <c r="X312" s="1" t="s">
        <v>929</v>
      </c>
      <c r="Y312" s="1" t="s">
        <v>929</v>
      </c>
      <c r="Z312" s="16" t="s">
        <v>929</v>
      </c>
      <c r="AA312" s="17" t="s">
        <v>929</v>
      </c>
      <c r="AB312" s="58" t="s">
        <v>929</v>
      </c>
      <c r="AC312" s="1" t="s">
        <v>929</v>
      </c>
      <c r="AD312" s="1" t="s">
        <v>929</v>
      </c>
      <c r="AE312" s="1" t="s">
        <v>929</v>
      </c>
      <c r="AF312" s="1" t="s">
        <v>929</v>
      </c>
      <c r="AG312" s="1" t="s">
        <v>929</v>
      </c>
      <c r="AH312" s="2" t="s">
        <v>929</v>
      </c>
      <c r="AI312" s="59" t="s">
        <v>929</v>
      </c>
      <c r="AJ312" s="60" t="s">
        <v>929</v>
      </c>
      <c r="AK312" s="60" t="s">
        <v>929</v>
      </c>
      <c r="AL312" s="60" t="s">
        <v>929</v>
      </c>
      <c r="AM312" s="60" t="s">
        <v>929</v>
      </c>
      <c r="AN312" s="60" t="s">
        <v>929</v>
      </c>
      <c r="AO312" s="60" t="s">
        <v>929</v>
      </c>
      <c r="AP312" s="60" t="s">
        <v>929</v>
      </c>
      <c r="AQ312" s="60" t="s">
        <v>929</v>
      </c>
      <c r="AR312" s="60" t="s">
        <v>929</v>
      </c>
      <c r="AS312" s="60" t="s">
        <v>929</v>
      </c>
    </row>
    <row r="313" spans="1:47" s="1" customFormat="1" ht="22.5" customHeight="1" x14ac:dyDescent="0.25">
      <c r="B313" s="2"/>
      <c r="D313" s="3"/>
      <c r="E313" s="3"/>
      <c r="F313" s="2"/>
      <c r="G313" s="2"/>
      <c r="H313" s="2"/>
      <c r="L313" s="2"/>
      <c r="Z313" s="16"/>
      <c r="AA313" s="17"/>
      <c r="AB313" s="58"/>
      <c r="AH313" s="2"/>
      <c r="AI313" s="59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</row>
    <row r="316" spans="1:47" s="1" customFormat="1" ht="22.5" customHeight="1" x14ac:dyDescent="0.25">
      <c r="B316" s="2"/>
      <c r="D316" s="3"/>
      <c r="E316" s="3"/>
      <c r="F316" s="2"/>
      <c r="G316" s="2"/>
      <c r="H316" s="2"/>
      <c r="L316" s="2"/>
      <c r="Z316" s="16"/>
      <c r="AA316" s="17"/>
      <c r="AB316" s="58"/>
      <c r="AH316" s="2"/>
      <c r="AI316" s="59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</row>
    <row r="317" spans="1:47" s="1" customFormat="1" ht="22.5" customHeight="1" x14ac:dyDescent="0.25">
      <c r="B317" s="2"/>
      <c r="D317" s="3"/>
      <c r="E317" s="3"/>
      <c r="F317" s="2"/>
      <c r="G317" s="2"/>
      <c r="H317" s="2"/>
      <c r="L317" s="2"/>
      <c r="Z317" s="16"/>
      <c r="AA317" s="17"/>
      <c r="AB317" s="58"/>
      <c r="AH317" s="2"/>
      <c r="AI317" s="59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</row>
    <row r="318" spans="1:47" s="1" customFormat="1" ht="22.5" customHeight="1" x14ac:dyDescent="0.25">
      <c r="B318" s="2"/>
      <c r="D318" s="3"/>
      <c r="E318" s="3"/>
      <c r="F318" s="2"/>
      <c r="G318" s="2"/>
      <c r="H318" s="2"/>
      <c r="L318" s="2"/>
      <c r="Z318" s="16"/>
      <c r="AA318" s="17"/>
      <c r="AB318" s="58"/>
      <c r="AH318" s="2"/>
      <c r="AI318" s="59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</row>
    <row r="319" spans="1:47" s="1" customFormat="1" ht="22.5" customHeight="1" x14ac:dyDescent="0.25">
      <c r="B319" s="2"/>
      <c r="D319" s="3"/>
      <c r="E319" s="3"/>
      <c r="F319" s="2"/>
      <c r="G319" s="2"/>
      <c r="H319" s="2"/>
      <c r="L319" s="2"/>
      <c r="Z319" s="16"/>
      <c r="AA319" s="17"/>
      <c r="AB319" s="58"/>
      <c r="AH319" s="2"/>
      <c r="AI319" s="59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</row>
    <row r="320" spans="1:47" s="1" customFormat="1" ht="22.5" customHeight="1" x14ac:dyDescent="0.25">
      <c r="B320" s="2"/>
      <c r="D320" s="3"/>
      <c r="E320" s="3"/>
      <c r="F320" s="2"/>
      <c r="G320" s="2"/>
      <c r="H320" s="2"/>
      <c r="L320" s="2"/>
      <c r="Z320" s="16"/>
      <c r="AA320" s="17"/>
      <c r="AB320" s="58"/>
      <c r="AH320" s="2"/>
      <c r="AI320" s="59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</row>
    <row r="321" spans="2:45" s="1" customFormat="1" ht="22.5" customHeight="1" x14ac:dyDescent="0.25">
      <c r="B321" s="2"/>
      <c r="D321" s="3"/>
      <c r="E321" s="3"/>
      <c r="F321" s="2"/>
      <c r="G321" s="2"/>
      <c r="H321" s="2"/>
      <c r="L321" s="2"/>
      <c r="Z321" s="16"/>
      <c r="AA321" s="17"/>
      <c r="AB321" s="58"/>
      <c r="AH321" s="2"/>
      <c r="AI321" s="59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</row>
    <row r="322" spans="2:45" s="1" customFormat="1" ht="22.5" customHeight="1" x14ac:dyDescent="0.25">
      <c r="B322" s="2"/>
      <c r="D322" s="3"/>
      <c r="E322" s="3"/>
      <c r="F322" s="2"/>
      <c r="G322" s="2"/>
      <c r="H322" s="2"/>
      <c r="L322" s="2"/>
      <c r="Z322" s="16"/>
      <c r="AA322" s="17"/>
      <c r="AB322" s="58"/>
      <c r="AH322" s="2"/>
      <c r="AI322" s="59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</row>
    <row r="323" spans="2:45" s="1" customFormat="1" ht="22.5" customHeight="1" x14ac:dyDescent="0.25">
      <c r="B323" s="2"/>
      <c r="D323" s="3"/>
      <c r="E323" s="3"/>
      <c r="F323" s="2"/>
      <c r="G323" s="2"/>
      <c r="H323" s="2"/>
      <c r="L323" s="2"/>
      <c r="Z323" s="16"/>
      <c r="AA323" s="17"/>
      <c r="AB323" s="58"/>
      <c r="AH323" s="2"/>
      <c r="AI323" s="59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</row>
    <row r="324" spans="2:45" s="1" customFormat="1" ht="22.5" customHeight="1" x14ac:dyDescent="0.25">
      <c r="B324" s="2"/>
      <c r="D324" s="3"/>
      <c r="E324" s="3"/>
      <c r="F324" s="2"/>
      <c r="G324" s="2"/>
      <c r="H324" s="2"/>
      <c r="L324" s="2"/>
      <c r="Z324" s="16"/>
      <c r="AA324" s="17"/>
      <c r="AB324" s="58"/>
      <c r="AH324" s="2"/>
      <c r="AI324" s="59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</row>
    <row r="325" spans="2:45" s="1" customFormat="1" ht="22.5" customHeight="1" x14ac:dyDescent="0.25">
      <c r="B325" s="2"/>
      <c r="D325" s="3"/>
      <c r="E325" s="3"/>
      <c r="F325" s="2"/>
      <c r="G325" s="2"/>
      <c r="H325" s="2"/>
      <c r="L325" s="2"/>
      <c r="Z325" s="16"/>
      <c r="AA325" s="17"/>
      <c r="AB325" s="58"/>
      <c r="AH325" s="2"/>
      <c r="AI325" s="59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</row>
    <row r="326" spans="2:45" s="1" customFormat="1" ht="22.5" customHeight="1" x14ac:dyDescent="0.25">
      <c r="B326" s="2"/>
      <c r="D326" s="3"/>
      <c r="E326" s="3"/>
      <c r="F326" s="2"/>
      <c r="G326" s="2"/>
      <c r="H326" s="2"/>
      <c r="L326" s="2"/>
      <c r="Z326" s="16"/>
      <c r="AA326" s="17"/>
      <c r="AB326" s="58"/>
      <c r="AH326" s="2"/>
      <c r="AI326" s="59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</row>
    <row r="327" spans="2:45" s="1" customFormat="1" ht="22.5" customHeight="1" x14ac:dyDescent="0.25">
      <c r="B327" s="2"/>
      <c r="D327" s="3"/>
      <c r="E327" s="3"/>
      <c r="F327" s="2"/>
      <c r="G327" s="2"/>
      <c r="H327" s="2"/>
      <c r="L327" s="2"/>
      <c r="Z327" s="16"/>
      <c r="AA327" s="17"/>
      <c r="AB327" s="58"/>
      <c r="AH327" s="2"/>
      <c r="AI327" s="59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</row>
    <row r="328" spans="2:45" s="1" customFormat="1" ht="22.5" customHeight="1" x14ac:dyDescent="0.25">
      <c r="B328" s="2"/>
      <c r="D328" s="3"/>
      <c r="E328" s="3"/>
      <c r="F328" s="2"/>
      <c r="G328" s="2"/>
      <c r="H328" s="2"/>
      <c r="L328" s="2"/>
      <c r="Z328" s="16"/>
      <c r="AA328" s="17"/>
      <c r="AB328" s="58"/>
      <c r="AH328" s="2"/>
      <c r="AI328" s="59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</row>
    <row r="329" spans="2:45" s="1" customFormat="1" ht="22.5" customHeight="1" x14ac:dyDescent="0.25">
      <c r="B329" s="2"/>
      <c r="D329" s="3"/>
      <c r="E329" s="3"/>
      <c r="F329" s="2"/>
      <c r="G329" s="2"/>
      <c r="H329" s="2"/>
      <c r="L329" s="2"/>
      <c r="Z329" s="16"/>
      <c r="AA329" s="17"/>
      <c r="AB329" s="58"/>
      <c r="AH329" s="2"/>
      <c r="AI329" s="59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</row>
    <row r="330" spans="2:45" s="1" customFormat="1" ht="22.5" customHeight="1" x14ac:dyDescent="0.25">
      <c r="B330" s="2"/>
      <c r="D330" s="3"/>
      <c r="E330" s="3"/>
      <c r="F330" s="2"/>
      <c r="G330" s="2"/>
      <c r="H330" s="2"/>
      <c r="L330" s="2"/>
      <c r="Z330" s="16"/>
      <c r="AA330" s="17"/>
      <c r="AB330" s="58"/>
      <c r="AH330" s="2"/>
      <c r="AI330" s="59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</row>
    <row r="331" spans="2:45" s="1" customFormat="1" ht="22.5" customHeight="1" x14ac:dyDescent="0.25">
      <c r="B331" s="2"/>
      <c r="D331" s="3"/>
      <c r="E331" s="3"/>
      <c r="F331" s="2"/>
      <c r="G331" s="2"/>
      <c r="H331" s="2"/>
      <c r="L331" s="2"/>
      <c r="Z331" s="16"/>
      <c r="AA331" s="17"/>
      <c r="AB331" s="58"/>
      <c r="AH331" s="2"/>
      <c r="AI331" s="59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</row>
    <row r="332" spans="2:45" s="1" customFormat="1" ht="22.5" customHeight="1" x14ac:dyDescent="0.25">
      <c r="B332" s="2"/>
      <c r="D332" s="3"/>
      <c r="E332" s="3"/>
      <c r="F332" s="2"/>
      <c r="G332" s="2"/>
      <c r="H332" s="2"/>
      <c r="L332" s="2"/>
      <c r="Z332" s="16"/>
      <c r="AA332" s="17"/>
      <c r="AB332" s="58"/>
      <c r="AH332" s="2"/>
      <c r="AI332" s="59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</row>
    <row r="333" spans="2:45" s="1" customFormat="1" ht="22.5" customHeight="1" x14ac:dyDescent="0.25">
      <c r="B333" s="2"/>
      <c r="D333" s="3"/>
      <c r="E333" s="3"/>
      <c r="F333" s="2"/>
      <c r="G333" s="2"/>
      <c r="H333" s="2"/>
      <c r="L333" s="2"/>
      <c r="Z333" s="16"/>
      <c r="AA333" s="17"/>
      <c r="AB333" s="58"/>
      <c r="AH333" s="2"/>
      <c r="AI333" s="59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</row>
    <row r="334" spans="2:45" s="1" customFormat="1" ht="22.5" customHeight="1" x14ac:dyDescent="0.25">
      <c r="B334" s="2"/>
      <c r="D334" s="3"/>
      <c r="E334" s="3"/>
      <c r="F334" s="2"/>
      <c r="G334" s="2"/>
      <c r="H334" s="2"/>
      <c r="L334" s="2"/>
      <c r="Z334" s="16"/>
      <c r="AA334" s="17"/>
      <c r="AB334" s="58"/>
      <c r="AH334" s="2"/>
      <c r="AI334" s="59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</row>
    <row r="335" spans="2:45" s="1" customFormat="1" ht="22.5" customHeight="1" x14ac:dyDescent="0.25">
      <c r="B335" s="2"/>
      <c r="D335" s="3"/>
      <c r="E335" s="3"/>
      <c r="F335" s="2"/>
      <c r="G335" s="2"/>
      <c r="H335" s="2"/>
      <c r="L335" s="2"/>
      <c r="Z335" s="16"/>
      <c r="AA335" s="17"/>
      <c r="AB335" s="58"/>
      <c r="AH335" s="2"/>
      <c r="AI335" s="59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</row>
    <row r="336" spans="2:45" s="1" customFormat="1" ht="22.5" customHeight="1" x14ac:dyDescent="0.25">
      <c r="B336" s="2"/>
      <c r="D336" s="3"/>
      <c r="E336" s="3"/>
      <c r="F336" s="2"/>
      <c r="G336" s="2"/>
      <c r="H336" s="2"/>
      <c r="L336" s="2"/>
      <c r="Z336" s="16"/>
      <c r="AA336" s="17"/>
      <c r="AB336" s="58"/>
      <c r="AH336" s="2"/>
      <c r="AI336" s="59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</row>
    <row r="337" spans="2:45" s="1" customFormat="1" ht="22.5" customHeight="1" x14ac:dyDescent="0.25">
      <c r="B337" s="2"/>
      <c r="D337" s="3"/>
      <c r="E337" s="3"/>
      <c r="F337" s="2"/>
      <c r="G337" s="2"/>
      <c r="H337" s="2"/>
      <c r="L337" s="2"/>
      <c r="Z337" s="16"/>
      <c r="AA337" s="17"/>
      <c r="AB337" s="58"/>
      <c r="AH337" s="2"/>
      <c r="AI337" s="59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</row>
    <row r="338" spans="2:45" s="1" customFormat="1" ht="22.5" customHeight="1" x14ac:dyDescent="0.25">
      <c r="B338" s="2"/>
      <c r="D338" s="3"/>
      <c r="E338" s="3"/>
      <c r="F338" s="2"/>
      <c r="G338" s="2"/>
      <c r="H338" s="2"/>
      <c r="L338" s="2"/>
      <c r="Z338" s="16"/>
      <c r="AA338" s="17"/>
      <c r="AB338" s="58"/>
      <c r="AH338" s="2"/>
      <c r="AI338" s="59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</row>
    <row r="339" spans="2:45" s="1" customFormat="1" ht="22.5" customHeight="1" x14ac:dyDescent="0.25">
      <c r="B339" s="2"/>
      <c r="D339" s="3"/>
      <c r="E339" s="3"/>
      <c r="F339" s="2"/>
      <c r="G339" s="2"/>
      <c r="H339" s="2"/>
      <c r="L339" s="2"/>
      <c r="Z339" s="16"/>
      <c r="AA339" s="17"/>
      <c r="AB339" s="58"/>
      <c r="AH339" s="2"/>
      <c r="AI339" s="59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</row>
    <row r="340" spans="2:45" s="1" customFormat="1" ht="22.5" customHeight="1" x14ac:dyDescent="0.25">
      <c r="B340" s="2"/>
      <c r="D340" s="3"/>
      <c r="E340" s="3"/>
      <c r="F340" s="2"/>
      <c r="G340" s="2"/>
      <c r="H340" s="2"/>
      <c r="L340" s="2"/>
      <c r="Z340" s="16"/>
      <c r="AA340" s="17"/>
      <c r="AB340" s="58"/>
      <c r="AH340" s="2"/>
      <c r="AI340" s="59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</row>
    <row r="341" spans="2:45" s="1" customFormat="1" ht="22.5" customHeight="1" x14ac:dyDescent="0.25">
      <c r="B341" s="2"/>
      <c r="D341" s="3"/>
      <c r="E341" s="3"/>
      <c r="F341" s="2"/>
      <c r="G341" s="2"/>
      <c r="H341" s="2"/>
      <c r="L341" s="2"/>
      <c r="Z341" s="16"/>
      <c r="AA341" s="17"/>
      <c r="AB341" s="58"/>
      <c r="AH341" s="2"/>
      <c r="AI341" s="59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</row>
    <row r="342" spans="2:45" s="1" customFormat="1" ht="22.5" customHeight="1" x14ac:dyDescent="0.25">
      <c r="B342" s="2"/>
      <c r="D342" s="3"/>
      <c r="E342" s="3"/>
      <c r="F342" s="2"/>
      <c r="G342" s="2"/>
      <c r="H342" s="2"/>
      <c r="L342" s="2"/>
      <c r="Z342" s="16"/>
      <c r="AA342" s="17"/>
      <c r="AB342" s="58"/>
      <c r="AH342" s="2"/>
      <c r="AI342" s="59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</row>
    <row r="343" spans="2:45" s="1" customFormat="1" ht="22.5" customHeight="1" x14ac:dyDescent="0.25">
      <c r="B343" s="2"/>
      <c r="D343" s="3"/>
      <c r="E343" s="3"/>
      <c r="F343" s="2"/>
      <c r="G343" s="2"/>
      <c r="H343" s="2"/>
      <c r="L343" s="2"/>
      <c r="Z343" s="16"/>
      <c r="AA343" s="17"/>
      <c r="AB343" s="58"/>
      <c r="AH343" s="2"/>
      <c r="AI343" s="59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</row>
    <row r="344" spans="2:45" s="1" customFormat="1" ht="22.5" customHeight="1" x14ac:dyDescent="0.25"/>
    <row r="345" spans="2:45" s="1" customFormat="1" ht="22.5" customHeight="1" x14ac:dyDescent="0.25"/>
    <row r="346" spans="2:45" s="1" customFormat="1" ht="22.5" customHeight="1" x14ac:dyDescent="0.25"/>
    <row r="347" spans="2:45" s="1" customFormat="1" ht="22.5" customHeight="1" x14ac:dyDescent="0.25"/>
    <row r="348" spans="2:45" s="1" customFormat="1" ht="22.5" customHeight="1" x14ac:dyDescent="0.25"/>
    <row r="349" spans="2:45" s="1" customFormat="1" ht="22.5" customHeight="1" x14ac:dyDescent="0.25"/>
    <row r="350" spans="2:45" s="1" customFormat="1" ht="22.5" customHeight="1" x14ac:dyDescent="0.25"/>
    <row r="351" spans="2:45" s="1" customFormat="1" ht="22.5" customHeight="1" x14ac:dyDescent="0.25"/>
    <row r="352" spans="2:45" s="1" customFormat="1" ht="22.5" customHeight="1" x14ac:dyDescent="0.25"/>
    <row r="353" s="1" customFormat="1" ht="22.5" customHeight="1" x14ac:dyDescent="0.25"/>
    <row r="354" s="1" customFormat="1" ht="22.5" customHeight="1" x14ac:dyDescent="0.25"/>
    <row r="355" s="1" customFormat="1" ht="22.5" customHeight="1" x14ac:dyDescent="0.25"/>
    <row r="356" s="1" customFormat="1" ht="22.5" customHeight="1" x14ac:dyDescent="0.25"/>
    <row r="357" s="1" customFormat="1" ht="22.5" customHeight="1" x14ac:dyDescent="0.25"/>
    <row r="358" s="1" customFormat="1" ht="22.5" customHeight="1" x14ac:dyDescent="0.25"/>
    <row r="359" s="1" customFormat="1" ht="22.5" customHeight="1" x14ac:dyDescent="0.25"/>
    <row r="360" s="1" customFormat="1" ht="22.5" customHeight="1" x14ac:dyDescent="0.25"/>
    <row r="361" s="1" customFormat="1" ht="22.5" customHeight="1" x14ac:dyDescent="0.25"/>
    <row r="362" s="1" customFormat="1" ht="22.5" customHeight="1" x14ac:dyDescent="0.25"/>
    <row r="363" s="1" customFormat="1" ht="22.5" customHeight="1" x14ac:dyDescent="0.25"/>
    <row r="364" s="1" customFormat="1" ht="22.5" customHeight="1" x14ac:dyDescent="0.25"/>
    <row r="365" s="1" customFormat="1" ht="22.5" customHeight="1" x14ac:dyDescent="0.25"/>
    <row r="366" s="1" customFormat="1" ht="22.5" customHeight="1" x14ac:dyDescent="0.25"/>
    <row r="367" s="1" customFormat="1" ht="22.5" customHeight="1" x14ac:dyDescent="0.25"/>
    <row r="368" s="1" customFormat="1" ht="22.5" customHeight="1" x14ac:dyDescent="0.25"/>
    <row r="369" s="1" customFormat="1" ht="22.5" customHeight="1" x14ac:dyDescent="0.25"/>
    <row r="370" s="1" customFormat="1" ht="22.5" customHeight="1" x14ac:dyDescent="0.25"/>
    <row r="371" s="1" customFormat="1" ht="22.5" customHeight="1" x14ac:dyDescent="0.25"/>
    <row r="372" s="1" customFormat="1" ht="22.5" customHeight="1" x14ac:dyDescent="0.25"/>
    <row r="373" s="1" customFormat="1" ht="22.5" customHeight="1" x14ac:dyDescent="0.25"/>
    <row r="374" s="1" customFormat="1" ht="22.5" customHeight="1" x14ac:dyDescent="0.25"/>
    <row r="375" s="1" customFormat="1" ht="22.5" customHeight="1" x14ac:dyDescent="0.25"/>
    <row r="376" s="1" customFormat="1" ht="22.5" customHeight="1" x14ac:dyDescent="0.25"/>
    <row r="377" s="1" customFormat="1" ht="22.5" customHeight="1" x14ac:dyDescent="0.25"/>
    <row r="378" s="1" customFormat="1" ht="22.5" customHeight="1" x14ac:dyDescent="0.25"/>
    <row r="379" s="1" customFormat="1" ht="22.5" customHeight="1" x14ac:dyDescent="0.25"/>
    <row r="380" s="1" customFormat="1" ht="22.5" customHeight="1" x14ac:dyDescent="0.25"/>
    <row r="381" s="1" customFormat="1" ht="22.5" customHeight="1" x14ac:dyDescent="0.25"/>
    <row r="382" s="1" customFormat="1" ht="22.5" customHeight="1" x14ac:dyDescent="0.25"/>
    <row r="383" s="1" customFormat="1" ht="22.5" customHeight="1" x14ac:dyDescent="0.25"/>
    <row r="384" s="1" customFormat="1" ht="22.5" customHeight="1" x14ac:dyDescent="0.25"/>
    <row r="385" s="1" customFormat="1" ht="22.5" customHeight="1" x14ac:dyDescent="0.25"/>
    <row r="386" s="1" customFormat="1" ht="22.5" customHeight="1" x14ac:dyDescent="0.25"/>
    <row r="387" s="1" customFormat="1" ht="22.5" customHeight="1" x14ac:dyDescent="0.25"/>
    <row r="388" s="1" customFormat="1" ht="22.5" customHeight="1" x14ac:dyDescent="0.25"/>
    <row r="389" s="1" customFormat="1" ht="22.5" customHeight="1" x14ac:dyDescent="0.25"/>
    <row r="390" s="1" customFormat="1" ht="22.5" customHeight="1" x14ac:dyDescent="0.25"/>
    <row r="391" s="1" customFormat="1" ht="22.5" customHeight="1" x14ac:dyDescent="0.25"/>
    <row r="392" s="1" customFormat="1" ht="22.5" customHeight="1" x14ac:dyDescent="0.25"/>
    <row r="393" s="1" customFormat="1" ht="22.5" customHeight="1" x14ac:dyDescent="0.25"/>
    <row r="394" s="1" customFormat="1" ht="22.5" customHeight="1" x14ac:dyDescent="0.25"/>
    <row r="395" s="1" customFormat="1" ht="22.5" customHeight="1" x14ac:dyDescent="0.25"/>
    <row r="396" s="1" customFormat="1" ht="22.5" customHeight="1" x14ac:dyDescent="0.25"/>
    <row r="397" s="1" customFormat="1" ht="22.5" customHeight="1" x14ac:dyDescent="0.25"/>
    <row r="398" s="1" customFormat="1" ht="22.5" customHeight="1" x14ac:dyDescent="0.25"/>
    <row r="399" s="1" customFormat="1" ht="22.5" customHeight="1" x14ac:dyDescent="0.25"/>
    <row r="400" s="1" customFormat="1" ht="22.5" customHeight="1" x14ac:dyDescent="0.25"/>
    <row r="401" s="1" customFormat="1" ht="22.5" customHeight="1" x14ac:dyDescent="0.25"/>
    <row r="402" s="1" customFormat="1" ht="22.5" customHeight="1" x14ac:dyDescent="0.25"/>
    <row r="403" s="1" customFormat="1" ht="22.5" customHeight="1" x14ac:dyDescent="0.25"/>
    <row r="404" s="1" customFormat="1" ht="22.5" customHeight="1" x14ac:dyDescent="0.25"/>
    <row r="405" s="1" customFormat="1" ht="22.5" customHeight="1" x14ac:dyDescent="0.25"/>
    <row r="406" s="1" customFormat="1" ht="22.5" customHeight="1" x14ac:dyDescent="0.25"/>
    <row r="407" s="1" customFormat="1" ht="22.5" customHeight="1" x14ac:dyDescent="0.25"/>
    <row r="408" s="1" customFormat="1" ht="22.5" customHeight="1" x14ac:dyDescent="0.25"/>
    <row r="409" s="1" customFormat="1" ht="22.5" customHeight="1" x14ac:dyDescent="0.25"/>
    <row r="410" s="1" customFormat="1" ht="22.5" customHeight="1" x14ac:dyDescent="0.25"/>
    <row r="411" s="1" customFormat="1" ht="22.5" customHeight="1" x14ac:dyDescent="0.25"/>
    <row r="412" s="1" customFormat="1" ht="22.5" customHeight="1" x14ac:dyDescent="0.25"/>
    <row r="413" s="1" customFormat="1" ht="22.5" customHeight="1" x14ac:dyDescent="0.25"/>
    <row r="414" s="1" customFormat="1" ht="22.5" customHeight="1" x14ac:dyDescent="0.25"/>
    <row r="415" s="1" customFormat="1" ht="22.5" customHeight="1" x14ac:dyDescent="0.25"/>
    <row r="416" s="1" customFormat="1" ht="22.5" customHeight="1" x14ac:dyDescent="0.25"/>
    <row r="417" s="1" customFormat="1" ht="22.5" customHeight="1" x14ac:dyDescent="0.25"/>
    <row r="418" s="1" customFormat="1" ht="22.5" customHeight="1" x14ac:dyDescent="0.25"/>
    <row r="419" s="1" customFormat="1" ht="22.5" customHeight="1" x14ac:dyDescent="0.25"/>
    <row r="420" s="1" customFormat="1" ht="22.5" customHeight="1" x14ac:dyDescent="0.25"/>
    <row r="421" s="1" customFormat="1" ht="22.5" customHeight="1" x14ac:dyDescent="0.25"/>
    <row r="422" s="1" customFormat="1" ht="22.5" customHeight="1" x14ac:dyDescent="0.25"/>
    <row r="423" s="1" customFormat="1" ht="22.5" customHeight="1" x14ac:dyDescent="0.25"/>
    <row r="424" s="1" customFormat="1" ht="22.5" customHeight="1" x14ac:dyDescent="0.25"/>
    <row r="425" s="1" customFormat="1" ht="22.5" customHeight="1" x14ac:dyDescent="0.25"/>
    <row r="426" s="1" customFormat="1" ht="22.5" customHeight="1" x14ac:dyDescent="0.25"/>
    <row r="427" s="1" customFormat="1" ht="22.5" customHeight="1" x14ac:dyDescent="0.25"/>
    <row r="428" s="1" customFormat="1" ht="22.5" customHeight="1" x14ac:dyDescent="0.25"/>
    <row r="429" s="1" customFormat="1" ht="22.5" customHeight="1" x14ac:dyDescent="0.25"/>
    <row r="430" s="1" customFormat="1" ht="22.5" customHeight="1" x14ac:dyDescent="0.25"/>
    <row r="431" s="1" customFormat="1" ht="22.5" customHeight="1" x14ac:dyDescent="0.25"/>
    <row r="432" s="1" customFormat="1" ht="22.5" customHeight="1" x14ac:dyDescent="0.25"/>
    <row r="433" s="1" customFormat="1" ht="22.5" customHeight="1" x14ac:dyDescent="0.25"/>
    <row r="434" s="1" customFormat="1" ht="22.5" customHeight="1" x14ac:dyDescent="0.25"/>
    <row r="435" s="1" customFormat="1" ht="22.5" customHeight="1" x14ac:dyDescent="0.25"/>
    <row r="436" s="1" customFormat="1" ht="22.5" customHeight="1" x14ac:dyDescent="0.25"/>
    <row r="437" s="1" customFormat="1" ht="22.5" customHeight="1" x14ac:dyDescent="0.25"/>
    <row r="438" s="1" customFormat="1" ht="22.5" customHeight="1" x14ac:dyDescent="0.25"/>
    <row r="439" s="1" customFormat="1" ht="22.5" customHeight="1" x14ac:dyDescent="0.25"/>
    <row r="440" s="1" customFormat="1" ht="22.5" customHeight="1" x14ac:dyDescent="0.25"/>
    <row r="441" s="1" customFormat="1" ht="22.5" customHeight="1" x14ac:dyDescent="0.25"/>
    <row r="442" s="1" customFormat="1" ht="22.5" customHeight="1" x14ac:dyDescent="0.25"/>
    <row r="443" s="1" customFormat="1" ht="22.5" customHeight="1" x14ac:dyDescent="0.25"/>
    <row r="444" s="1" customFormat="1" ht="22.5" customHeight="1" x14ac:dyDescent="0.25"/>
    <row r="445" s="1" customFormat="1" ht="22.5" customHeight="1" x14ac:dyDescent="0.25"/>
    <row r="446" s="1" customFormat="1" ht="22.5" customHeight="1" x14ac:dyDescent="0.25"/>
    <row r="447" s="1" customFormat="1" ht="22.5" customHeight="1" x14ac:dyDescent="0.25"/>
    <row r="448" s="1" customFormat="1" ht="22.5" customHeight="1" x14ac:dyDescent="0.25"/>
    <row r="449" s="1" customFormat="1" ht="22.5" customHeight="1" x14ac:dyDescent="0.25"/>
    <row r="450" s="1" customFormat="1" ht="22.5" customHeight="1" x14ac:dyDescent="0.25"/>
    <row r="451" s="1" customFormat="1" ht="22.5" customHeight="1" x14ac:dyDescent="0.25"/>
    <row r="452" s="1" customFormat="1" ht="22.5" customHeight="1" x14ac:dyDescent="0.25"/>
    <row r="453" s="1" customFormat="1" ht="22.5" customHeight="1" x14ac:dyDescent="0.25"/>
    <row r="454" s="1" customFormat="1" ht="22.5" customHeight="1" x14ac:dyDescent="0.25"/>
    <row r="455" s="1" customFormat="1" ht="22.5" customHeight="1" x14ac:dyDescent="0.25"/>
    <row r="456" s="1" customFormat="1" ht="22.5" customHeight="1" x14ac:dyDescent="0.25"/>
    <row r="457" s="1" customFormat="1" ht="22.5" customHeight="1" x14ac:dyDescent="0.25"/>
    <row r="458" s="1" customFormat="1" ht="22.5" customHeight="1" x14ac:dyDescent="0.25"/>
    <row r="459" s="1" customFormat="1" ht="22.5" customHeight="1" x14ac:dyDescent="0.25"/>
    <row r="460" s="1" customFormat="1" ht="22.5" customHeight="1" x14ac:dyDescent="0.25"/>
    <row r="461" s="1" customFormat="1" ht="22.5" customHeight="1" x14ac:dyDescent="0.25"/>
    <row r="462" s="1" customFormat="1" ht="22.5" customHeight="1" x14ac:dyDescent="0.25"/>
    <row r="463" s="1" customFormat="1" ht="22.5" customHeight="1" x14ac:dyDescent="0.25"/>
    <row r="464" s="1" customFormat="1" ht="22.5" customHeight="1" x14ac:dyDescent="0.25"/>
    <row r="465" s="1" customFormat="1" ht="22.5" customHeight="1" x14ac:dyDescent="0.25"/>
    <row r="466" s="1" customFormat="1" ht="22.5" customHeight="1" x14ac:dyDescent="0.25"/>
    <row r="467" s="1" customFormat="1" ht="22.5" customHeight="1" x14ac:dyDescent="0.25"/>
    <row r="468" s="1" customFormat="1" ht="22.5" customHeight="1" x14ac:dyDescent="0.25"/>
    <row r="469" s="1" customFormat="1" ht="22.5" customHeight="1" x14ac:dyDescent="0.25"/>
    <row r="470" s="1" customFormat="1" ht="22.5" customHeight="1" x14ac:dyDescent="0.25"/>
    <row r="471" s="1" customFormat="1" ht="22.5" customHeight="1" x14ac:dyDescent="0.25"/>
    <row r="472" s="1" customFormat="1" ht="22.5" customHeight="1" x14ac:dyDescent="0.25"/>
    <row r="473" s="1" customFormat="1" ht="22.5" customHeight="1" x14ac:dyDescent="0.25"/>
    <row r="474" s="1" customFormat="1" ht="22.5" customHeight="1" x14ac:dyDescent="0.25"/>
    <row r="475" s="1" customFormat="1" ht="22.5" customHeight="1" x14ac:dyDescent="0.25"/>
    <row r="476" s="1" customFormat="1" ht="22.5" customHeight="1" x14ac:dyDescent="0.25"/>
    <row r="477" s="1" customFormat="1" ht="22.5" customHeight="1" x14ac:dyDescent="0.25"/>
    <row r="478" s="1" customFormat="1" ht="22.5" customHeight="1" x14ac:dyDescent="0.25"/>
    <row r="479" s="1" customFormat="1" ht="22.5" customHeight="1" x14ac:dyDescent="0.25"/>
    <row r="480" s="1" customFormat="1" ht="22.5" customHeight="1" x14ac:dyDescent="0.25"/>
    <row r="481" s="1" customFormat="1" ht="22.5" customHeight="1" x14ac:dyDescent="0.25"/>
    <row r="482" s="1" customFormat="1" ht="22.5" customHeight="1" x14ac:dyDescent="0.25"/>
    <row r="483" s="1" customFormat="1" ht="22.5" customHeight="1" x14ac:dyDescent="0.25"/>
    <row r="484" s="1" customFormat="1" ht="22.5" customHeight="1" x14ac:dyDescent="0.25"/>
    <row r="485" s="1" customFormat="1" ht="22.5" customHeight="1" x14ac:dyDescent="0.25"/>
    <row r="486" s="1" customFormat="1" ht="22.5" customHeight="1" x14ac:dyDescent="0.25"/>
    <row r="487" s="1" customFormat="1" ht="22.5" customHeight="1" x14ac:dyDescent="0.25"/>
    <row r="488" s="1" customFormat="1" ht="22.5" customHeight="1" x14ac:dyDescent="0.25"/>
    <row r="489" s="1" customFormat="1" ht="22.5" customHeight="1" x14ac:dyDescent="0.25"/>
    <row r="490" s="1" customFormat="1" ht="22.5" customHeight="1" x14ac:dyDescent="0.25"/>
    <row r="491" s="1" customFormat="1" ht="22.5" customHeight="1" x14ac:dyDescent="0.25"/>
    <row r="492" s="1" customFormat="1" ht="22.5" customHeight="1" x14ac:dyDescent="0.25"/>
    <row r="493" s="1" customFormat="1" ht="22.5" customHeight="1" x14ac:dyDescent="0.25"/>
    <row r="494" s="1" customFormat="1" ht="22.5" customHeight="1" x14ac:dyDescent="0.25"/>
    <row r="495" s="1" customFormat="1" ht="22.5" customHeight="1" x14ac:dyDescent="0.25"/>
    <row r="496" s="1" customFormat="1" ht="22.5" customHeight="1" x14ac:dyDescent="0.25"/>
    <row r="497" s="1" customFormat="1" ht="22.5" customHeight="1" x14ac:dyDescent="0.25"/>
    <row r="498" s="1" customFormat="1" ht="22.5" customHeight="1" x14ac:dyDescent="0.25"/>
    <row r="499" s="1" customFormat="1" ht="22.5" customHeight="1" x14ac:dyDescent="0.25"/>
    <row r="500" s="1" customFormat="1" ht="22.5" customHeight="1" x14ac:dyDescent="0.25"/>
    <row r="501" s="1" customFormat="1" ht="22.5" customHeight="1" x14ac:dyDescent="0.25"/>
    <row r="502" s="1" customFormat="1" ht="22.5" customHeight="1" x14ac:dyDescent="0.25"/>
    <row r="503" s="1" customFormat="1" ht="22.5" customHeight="1" x14ac:dyDescent="0.25"/>
    <row r="504" s="1" customFormat="1" ht="22.5" customHeight="1" x14ac:dyDescent="0.25"/>
    <row r="505" s="1" customFormat="1" ht="22.5" customHeight="1" x14ac:dyDescent="0.25"/>
    <row r="506" s="1" customFormat="1" ht="22.5" customHeight="1" x14ac:dyDescent="0.25"/>
    <row r="507" s="1" customFormat="1" ht="22.5" customHeight="1" x14ac:dyDescent="0.25"/>
    <row r="508" s="1" customFormat="1" ht="22.5" customHeight="1" x14ac:dyDescent="0.25"/>
    <row r="509" s="1" customFormat="1" ht="22.5" customHeight="1" x14ac:dyDescent="0.25"/>
    <row r="510" s="1" customFormat="1" ht="22.5" customHeight="1" x14ac:dyDescent="0.25"/>
    <row r="511" s="1" customFormat="1" ht="22.5" customHeight="1" x14ac:dyDescent="0.25"/>
    <row r="512" s="1" customFormat="1" ht="22.5" customHeight="1" x14ac:dyDescent="0.25"/>
    <row r="513" s="1" customFormat="1" ht="22.5" customHeight="1" x14ac:dyDescent="0.25"/>
    <row r="514" s="1" customFormat="1" ht="22.5" customHeight="1" x14ac:dyDescent="0.25"/>
    <row r="515" s="1" customFormat="1" ht="22.5" customHeight="1" x14ac:dyDescent="0.25"/>
    <row r="516" s="1" customFormat="1" ht="22.5" customHeight="1" x14ac:dyDescent="0.25"/>
    <row r="517" s="1" customFormat="1" ht="22.5" customHeight="1" x14ac:dyDescent="0.25"/>
    <row r="518" s="1" customFormat="1" ht="22.5" customHeight="1" x14ac:dyDescent="0.25"/>
    <row r="519" s="1" customFormat="1" ht="22.5" customHeight="1" x14ac:dyDescent="0.25"/>
    <row r="520" s="1" customFormat="1" ht="22.5" customHeight="1" x14ac:dyDescent="0.25"/>
    <row r="521" s="1" customFormat="1" ht="22.5" customHeight="1" x14ac:dyDescent="0.25"/>
    <row r="522" s="1" customFormat="1" ht="22.5" customHeight="1" x14ac:dyDescent="0.25"/>
    <row r="523" s="1" customFormat="1" ht="22.5" customHeight="1" x14ac:dyDescent="0.25"/>
    <row r="524" s="1" customFormat="1" ht="22.5" customHeight="1" x14ac:dyDescent="0.25"/>
    <row r="525" s="1" customFormat="1" ht="22.5" customHeight="1" x14ac:dyDescent="0.25"/>
    <row r="526" s="1" customFormat="1" ht="22.5" customHeight="1" x14ac:dyDescent="0.25"/>
    <row r="527" s="1" customFormat="1" ht="22.5" customHeight="1" x14ac:dyDescent="0.25"/>
    <row r="528" s="1" customFormat="1" ht="22.5" customHeight="1" x14ac:dyDescent="0.25"/>
    <row r="529" s="1" customFormat="1" ht="22.5" customHeight="1" x14ac:dyDescent="0.25"/>
    <row r="530" s="1" customFormat="1" ht="22.5" customHeight="1" x14ac:dyDescent="0.25"/>
    <row r="531" s="1" customFormat="1" ht="22.5" customHeight="1" x14ac:dyDescent="0.25"/>
    <row r="532" s="1" customFormat="1" ht="22.5" customHeight="1" x14ac:dyDescent="0.25"/>
    <row r="533" s="1" customFormat="1" ht="22.5" customHeight="1" x14ac:dyDescent="0.25"/>
    <row r="534" s="1" customFormat="1" ht="22.5" customHeight="1" x14ac:dyDescent="0.25"/>
    <row r="535" s="1" customFormat="1" ht="22.5" customHeight="1" x14ac:dyDescent="0.25"/>
    <row r="536" s="1" customFormat="1" ht="22.5" customHeight="1" x14ac:dyDescent="0.25"/>
    <row r="537" s="1" customFormat="1" ht="22.5" customHeight="1" x14ac:dyDescent="0.25"/>
    <row r="538" s="1" customFormat="1" ht="22.5" customHeight="1" x14ac:dyDescent="0.25"/>
    <row r="539" s="1" customFormat="1" ht="22.5" customHeight="1" x14ac:dyDescent="0.25"/>
    <row r="540" s="1" customFormat="1" ht="22.5" customHeight="1" x14ac:dyDescent="0.25"/>
    <row r="541" s="1" customFormat="1" ht="22.5" customHeight="1" x14ac:dyDescent="0.25"/>
    <row r="542" s="1" customFormat="1" ht="22.5" customHeight="1" x14ac:dyDescent="0.25"/>
    <row r="543" s="1" customFormat="1" ht="22.5" customHeight="1" x14ac:dyDescent="0.25"/>
    <row r="544" s="1" customFormat="1" ht="22.5" customHeight="1" x14ac:dyDescent="0.25"/>
    <row r="545" s="1" customFormat="1" ht="22.5" customHeight="1" x14ac:dyDescent="0.25"/>
    <row r="546" s="1" customFormat="1" ht="22.5" customHeight="1" x14ac:dyDescent="0.25"/>
    <row r="547" s="1" customFormat="1" ht="22.5" customHeight="1" x14ac:dyDescent="0.25"/>
    <row r="548" s="1" customFormat="1" ht="22.5" customHeight="1" x14ac:dyDescent="0.25"/>
    <row r="549" s="1" customFormat="1" ht="22.5" customHeight="1" x14ac:dyDescent="0.25"/>
    <row r="550" s="1" customFormat="1" ht="22.5" customHeight="1" x14ac:dyDescent="0.25"/>
    <row r="551" s="1" customFormat="1" ht="22.5" customHeight="1" x14ac:dyDescent="0.25"/>
    <row r="552" s="1" customFormat="1" ht="22.5" customHeight="1" x14ac:dyDescent="0.25"/>
    <row r="553" s="1" customFormat="1" ht="22.5" customHeight="1" x14ac:dyDescent="0.25"/>
    <row r="554" s="1" customFormat="1" ht="22.5" customHeight="1" x14ac:dyDescent="0.25"/>
    <row r="555" s="1" customFormat="1" ht="22.5" customHeight="1" x14ac:dyDescent="0.25"/>
    <row r="556" s="1" customFormat="1" ht="22.5" customHeight="1" x14ac:dyDescent="0.25"/>
    <row r="557" s="1" customFormat="1" ht="22.5" customHeight="1" x14ac:dyDescent="0.25"/>
    <row r="558" s="1" customFormat="1" ht="22.5" customHeight="1" x14ac:dyDescent="0.25"/>
    <row r="559" s="1" customFormat="1" ht="22.5" customHeight="1" x14ac:dyDescent="0.25"/>
    <row r="560" s="1" customFormat="1" ht="22.5" customHeight="1" x14ac:dyDescent="0.25"/>
    <row r="561" s="1" customFormat="1" ht="22.5" customHeight="1" x14ac:dyDescent="0.25"/>
    <row r="562" s="1" customFormat="1" ht="22.5" customHeight="1" x14ac:dyDescent="0.25"/>
    <row r="563" s="1" customFormat="1" ht="22.5" customHeight="1" x14ac:dyDescent="0.25"/>
    <row r="564" s="1" customFormat="1" ht="22.5" customHeight="1" x14ac:dyDescent="0.25"/>
    <row r="565" s="1" customFormat="1" ht="22.5" customHeight="1" x14ac:dyDescent="0.25"/>
    <row r="566" s="1" customFormat="1" ht="22.5" customHeight="1" x14ac:dyDescent="0.25"/>
    <row r="567" s="1" customFormat="1" ht="22.5" customHeight="1" x14ac:dyDescent="0.25"/>
    <row r="568" s="1" customFormat="1" ht="22.5" customHeight="1" x14ac:dyDescent="0.25"/>
    <row r="569" s="1" customFormat="1" ht="22.5" customHeight="1" x14ac:dyDescent="0.25"/>
    <row r="570" s="1" customFormat="1" ht="22.5" customHeight="1" x14ac:dyDescent="0.25"/>
    <row r="571" s="1" customFormat="1" ht="22.5" customHeight="1" x14ac:dyDescent="0.25"/>
    <row r="572" s="1" customFormat="1" ht="22.5" customHeight="1" x14ac:dyDescent="0.25"/>
    <row r="573" s="1" customFormat="1" ht="22.5" customHeight="1" x14ac:dyDescent="0.25"/>
    <row r="574" s="1" customFormat="1" ht="22.5" customHeight="1" x14ac:dyDescent="0.25"/>
    <row r="575" s="1" customFormat="1" ht="22.5" customHeight="1" x14ac:dyDescent="0.25"/>
    <row r="576" s="1" customFormat="1" ht="22.5" customHeight="1" x14ac:dyDescent="0.25"/>
    <row r="577" s="1" customFormat="1" ht="22.5" customHeight="1" x14ac:dyDescent="0.25"/>
    <row r="578" s="1" customFormat="1" ht="22.5" customHeight="1" x14ac:dyDescent="0.25"/>
    <row r="579" s="1" customFormat="1" ht="22.5" customHeight="1" x14ac:dyDescent="0.25"/>
    <row r="580" s="1" customFormat="1" ht="22.5" customHeight="1" x14ac:dyDescent="0.25"/>
    <row r="581" s="1" customFormat="1" ht="22.5" customHeight="1" x14ac:dyDescent="0.25"/>
    <row r="582" s="1" customFormat="1" ht="22.5" customHeight="1" x14ac:dyDescent="0.25"/>
    <row r="583" s="1" customFormat="1" ht="22.5" customHeight="1" x14ac:dyDescent="0.25"/>
    <row r="584" s="1" customFormat="1" ht="22.5" customHeight="1" x14ac:dyDescent="0.25"/>
    <row r="585" s="1" customFormat="1" ht="22.5" customHeight="1" x14ac:dyDescent="0.25"/>
    <row r="586" s="1" customFormat="1" ht="22.5" customHeight="1" x14ac:dyDescent="0.25"/>
    <row r="587" s="1" customFormat="1" ht="22.5" customHeight="1" x14ac:dyDescent="0.25"/>
    <row r="588" s="1" customFormat="1" ht="22.5" customHeight="1" x14ac:dyDescent="0.25"/>
    <row r="589" s="1" customFormat="1" ht="22.5" customHeight="1" x14ac:dyDescent="0.25"/>
    <row r="590" s="1" customFormat="1" ht="22.5" customHeight="1" x14ac:dyDescent="0.25"/>
    <row r="591" s="1" customFormat="1" ht="22.5" customHeight="1" x14ac:dyDescent="0.25"/>
    <row r="592" s="1" customFormat="1" ht="22.5" customHeight="1" x14ac:dyDescent="0.25"/>
    <row r="593" s="1" customFormat="1" ht="22.5" customHeight="1" x14ac:dyDescent="0.25"/>
    <row r="594" s="1" customFormat="1" ht="22.5" customHeight="1" x14ac:dyDescent="0.25"/>
    <row r="595" s="1" customFormat="1" ht="22.5" customHeight="1" x14ac:dyDescent="0.25"/>
    <row r="596" s="1" customFormat="1" ht="22.5" customHeight="1" x14ac:dyDescent="0.25"/>
    <row r="597" s="1" customFormat="1" ht="22.5" customHeight="1" x14ac:dyDescent="0.25"/>
    <row r="598" s="1" customFormat="1" ht="22.5" customHeight="1" x14ac:dyDescent="0.25"/>
    <row r="599" s="1" customFormat="1" ht="22.5" customHeight="1" x14ac:dyDescent="0.25"/>
    <row r="600" s="1" customFormat="1" ht="22.5" customHeight="1" x14ac:dyDescent="0.25"/>
    <row r="601" s="1" customFormat="1" ht="22.5" customHeight="1" x14ac:dyDescent="0.25"/>
    <row r="602" s="1" customFormat="1" ht="22.5" customHeight="1" x14ac:dyDescent="0.25"/>
    <row r="603" s="1" customFormat="1" ht="22.5" customHeight="1" x14ac:dyDescent="0.25"/>
    <row r="604" s="1" customFormat="1" ht="22.5" customHeight="1" x14ac:dyDescent="0.25"/>
    <row r="605" s="1" customFormat="1" ht="22.5" customHeight="1" x14ac:dyDescent="0.25"/>
    <row r="606" s="1" customFormat="1" ht="22.5" customHeight="1" x14ac:dyDescent="0.25"/>
    <row r="607" s="1" customFormat="1" ht="22.5" customHeight="1" x14ac:dyDescent="0.25"/>
    <row r="608" s="1" customFormat="1" ht="22.5" customHeight="1" x14ac:dyDescent="0.25"/>
    <row r="609" s="1" customFormat="1" ht="22.5" customHeight="1" x14ac:dyDescent="0.25"/>
    <row r="610" s="1" customFormat="1" ht="22.5" customHeight="1" x14ac:dyDescent="0.25"/>
    <row r="611" s="1" customFormat="1" ht="22.5" customHeight="1" x14ac:dyDescent="0.25"/>
    <row r="612" s="1" customFormat="1" ht="22.5" customHeight="1" x14ac:dyDescent="0.25"/>
    <row r="613" s="1" customFormat="1" ht="22.5" customHeight="1" x14ac:dyDescent="0.25"/>
    <row r="614" s="1" customFormat="1" ht="22.5" customHeight="1" x14ac:dyDescent="0.25"/>
    <row r="615" s="1" customFormat="1" ht="22.5" customHeight="1" x14ac:dyDescent="0.25"/>
    <row r="616" s="1" customFormat="1" ht="22.5" customHeight="1" x14ac:dyDescent="0.25"/>
    <row r="617" s="1" customFormat="1" ht="22.5" customHeight="1" x14ac:dyDescent="0.25"/>
    <row r="618" s="1" customFormat="1" ht="22.5" customHeight="1" x14ac:dyDescent="0.25"/>
    <row r="619" s="1" customFormat="1" ht="22.5" customHeight="1" x14ac:dyDescent="0.25"/>
    <row r="620" s="1" customFormat="1" ht="22.5" customHeight="1" x14ac:dyDescent="0.25"/>
    <row r="621" s="1" customFormat="1" ht="22.5" customHeight="1" x14ac:dyDescent="0.25"/>
    <row r="622" s="1" customFormat="1" ht="22.5" customHeight="1" x14ac:dyDescent="0.25"/>
    <row r="623" s="1" customFormat="1" ht="22.5" customHeight="1" x14ac:dyDescent="0.25"/>
    <row r="624" s="1" customFormat="1" ht="22.5" customHeight="1" x14ac:dyDescent="0.25"/>
    <row r="625" spans="2:45" s="1" customFormat="1" ht="22.5" customHeight="1" x14ac:dyDescent="0.25"/>
    <row r="626" spans="2:45" s="1" customFormat="1" ht="22.5" customHeight="1" x14ac:dyDescent="0.25"/>
    <row r="627" spans="2:45" s="1" customFormat="1" ht="22.5" customHeight="1" x14ac:dyDescent="0.25"/>
    <row r="628" spans="2:45" s="1" customFormat="1" ht="22.5" customHeight="1" x14ac:dyDescent="0.25"/>
    <row r="629" spans="2:45" s="1" customFormat="1" ht="22.5" customHeight="1" x14ac:dyDescent="0.25"/>
    <row r="630" spans="2:45" s="1" customFormat="1" ht="22.5" customHeight="1" x14ac:dyDescent="0.25"/>
    <row r="631" spans="2:45" s="1" customFormat="1" ht="22.5" customHeight="1" x14ac:dyDescent="0.25"/>
    <row r="632" spans="2:45" s="1" customFormat="1" ht="22.5" customHeight="1" x14ac:dyDescent="0.25"/>
    <row r="633" spans="2:45" s="1" customFormat="1" ht="22.5" customHeight="1" x14ac:dyDescent="0.25"/>
    <row r="634" spans="2:45" s="1" customFormat="1" ht="22.5" customHeight="1" x14ac:dyDescent="0.25"/>
    <row r="635" spans="2:45" s="1" customFormat="1" ht="22.5" customHeight="1" x14ac:dyDescent="0.25"/>
    <row r="636" spans="2:45" s="1" customFormat="1" ht="22.5" customHeight="1" x14ac:dyDescent="0.25"/>
    <row r="637" spans="2:45" s="1" customFormat="1" ht="22.5" customHeight="1" x14ac:dyDescent="0.25"/>
    <row r="638" spans="2:45" s="1" customFormat="1" ht="22.5" customHeight="1" x14ac:dyDescent="0.25"/>
    <row r="639" spans="2:45" s="1" customFormat="1" ht="22.5" customHeight="1" x14ac:dyDescent="0.25">
      <c r="B639" s="2"/>
      <c r="D639" s="3"/>
      <c r="E639" s="3"/>
      <c r="F639" s="2"/>
      <c r="G639" s="2"/>
      <c r="H639" s="2"/>
      <c r="L639" s="2"/>
      <c r="Z639" s="16"/>
      <c r="AA639" s="17"/>
      <c r="AB639" s="58"/>
      <c r="AH639" s="2"/>
      <c r="AI639" s="59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</row>
    <row r="640" spans="2:45" s="1" customFormat="1" ht="22.5" customHeight="1" x14ac:dyDescent="0.25">
      <c r="B640" s="2"/>
      <c r="D640" s="3"/>
      <c r="E640" s="3"/>
      <c r="F640" s="2"/>
      <c r="G640" s="2"/>
      <c r="H640" s="2"/>
      <c r="L640" s="2"/>
      <c r="Z640" s="16"/>
      <c r="AA640" s="17"/>
      <c r="AB640" s="58"/>
      <c r="AH640" s="2"/>
      <c r="AI640" s="59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</row>
    <row r="641" spans="2:45" s="1" customFormat="1" ht="22.5" customHeight="1" x14ac:dyDescent="0.25">
      <c r="B641" s="2"/>
      <c r="D641" s="3"/>
      <c r="E641" s="3"/>
      <c r="F641" s="2"/>
      <c r="G641" s="2"/>
      <c r="H641" s="2"/>
      <c r="L641" s="2"/>
      <c r="Z641" s="16"/>
      <c r="AA641" s="17"/>
      <c r="AB641" s="58"/>
      <c r="AH641" s="2"/>
      <c r="AI641" s="59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</row>
    <row r="642" spans="2:45" s="1" customFormat="1" ht="22.5" customHeight="1" x14ac:dyDescent="0.25">
      <c r="B642" s="2"/>
      <c r="D642" s="3"/>
      <c r="E642" s="3"/>
      <c r="F642" s="2"/>
      <c r="G642" s="2"/>
      <c r="H642" s="2"/>
      <c r="L642" s="2"/>
      <c r="Z642" s="16"/>
      <c r="AA642" s="17"/>
      <c r="AB642" s="58"/>
      <c r="AH642" s="2"/>
      <c r="AI642" s="59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</row>
    <row r="643" spans="2:45" s="1" customFormat="1" ht="22.5" customHeight="1" x14ac:dyDescent="0.25">
      <c r="B643" s="2"/>
      <c r="D643" s="3"/>
      <c r="E643" s="3"/>
      <c r="F643" s="2"/>
      <c r="G643" s="2"/>
      <c r="H643" s="2"/>
      <c r="L643" s="2"/>
      <c r="Z643" s="16"/>
      <c r="AA643" s="17"/>
      <c r="AB643" s="58"/>
      <c r="AH643" s="2"/>
      <c r="AI643" s="59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</row>
    <row r="644" spans="2:45" s="1" customFormat="1" ht="22.5" customHeight="1" x14ac:dyDescent="0.25">
      <c r="B644" s="2"/>
      <c r="D644" s="3"/>
      <c r="E644" s="3"/>
      <c r="F644" s="2"/>
      <c r="G644" s="2"/>
      <c r="H644" s="2"/>
      <c r="L644" s="2"/>
      <c r="Z644" s="16"/>
      <c r="AA644" s="17"/>
      <c r="AB644" s="58"/>
      <c r="AH644" s="2"/>
      <c r="AI644" s="59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</row>
    <row r="645" spans="2:45" s="1" customFormat="1" ht="22.5" customHeight="1" x14ac:dyDescent="0.25">
      <c r="B645" s="2"/>
      <c r="D645" s="3"/>
      <c r="E645" s="3"/>
      <c r="F645" s="2"/>
      <c r="G645" s="2"/>
      <c r="H645" s="2"/>
      <c r="L645" s="2"/>
      <c r="Z645" s="16"/>
      <c r="AA645" s="17"/>
      <c r="AB645" s="58"/>
      <c r="AH645" s="2"/>
      <c r="AI645" s="59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</row>
    <row r="646" spans="2:45" s="1" customFormat="1" ht="22.5" customHeight="1" x14ac:dyDescent="0.25">
      <c r="B646" s="2"/>
      <c r="D646" s="3"/>
      <c r="E646" s="3"/>
      <c r="F646" s="2"/>
      <c r="G646" s="2"/>
      <c r="H646" s="2"/>
      <c r="L646" s="2"/>
      <c r="Z646" s="16"/>
      <c r="AA646" s="17"/>
      <c r="AB646" s="58"/>
      <c r="AH646" s="2"/>
      <c r="AI646" s="59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</row>
    <row r="647" spans="2:45" s="1" customFormat="1" ht="22.5" customHeight="1" x14ac:dyDescent="0.25">
      <c r="B647" s="2"/>
      <c r="D647" s="3"/>
      <c r="E647" s="3"/>
      <c r="F647" s="2"/>
      <c r="G647" s="2"/>
      <c r="H647" s="2"/>
      <c r="L647" s="2"/>
      <c r="Z647" s="16"/>
      <c r="AA647" s="17"/>
      <c r="AB647" s="58"/>
      <c r="AH647" s="2"/>
      <c r="AI647" s="59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</row>
    <row r="648" spans="2:45" s="1" customFormat="1" ht="22.5" customHeight="1" x14ac:dyDescent="0.25">
      <c r="B648" s="2"/>
      <c r="D648" s="3"/>
      <c r="E648" s="3"/>
      <c r="F648" s="2"/>
      <c r="G648" s="2"/>
      <c r="H648" s="2"/>
      <c r="L648" s="2"/>
      <c r="Z648" s="16"/>
      <c r="AA648" s="17"/>
      <c r="AB648" s="58"/>
      <c r="AH648" s="2"/>
      <c r="AI648" s="59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</row>
    <row r="649" spans="2:45" s="1" customFormat="1" ht="22.5" customHeight="1" x14ac:dyDescent="0.25">
      <c r="B649" s="2"/>
      <c r="D649" s="3"/>
      <c r="E649" s="3"/>
      <c r="F649" s="2"/>
      <c r="G649" s="2"/>
      <c r="H649" s="2"/>
      <c r="L649" s="2"/>
      <c r="Z649" s="16"/>
      <c r="AA649" s="17"/>
      <c r="AB649" s="58"/>
      <c r="AH649" s="2"/>
      <c r="AI649" s="59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</row>
    <row r="650" spans="2:45" s="1" customFormat="1" ht="22.5" customHeight="1" x14ac:dyDescent="0.25">
      <c r="B650" s="2"/>
      <c r="D650" s="3"/>
      <c r="E650" s="3"/>
      <c r="F650" s="2"/>
      <c r="G650" s="2"/>
      <c r="H650" s="2"/>
      <c r="L650" s="2"/>
      <c r="Z650" s="16"/>
      <c r="AA650" s="17"/>
      <c r="AB650" s="58"/>
      <c r="AH650" s="2"/>
      <c r="AI650" s="59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</row>
    <row r="651" spans="2:45" s="1" customFormat="1" ht="22.5" customHeight="1" x14ac:dyDescent="0.25">
      <c r="B651" s="2"/>
      <c r="D651" s="3"/>
      <c r="E651" s="3"/>
      <c r="F651" s="2"/>
      <c r="G651" s="2"/>
      <c r="H651" s="2"/>
      <c r="L651" s="2"/>
      <c r="Z651" s="16"/>
      <c r="AA651" s="17"/>
      <c r="AB651" s="58"/>
      <c r="AH651" s="2"/>
      <c r="AI651" s="59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</row>
    <row r="652" spans="2:45" s="1" customFormat="1" ht="22.5" customHeight="1" x14ac:dyDescent="0.25">
      <c r="B652" s="2"/>
      <c r="D652" s="3"/>
      <c r="E652" s="3"/>
      <c r="F652" s="2"/>
      <c r="G652" s="2"/>
      <c r="H652" s="2"/>
      <c r="L652" s="2"/>
      <c r="Z652" s="16"/>
      <c r="AA652" s="17"/>
      <c r="AB652" s="58"/>
      <c r="AH652" s="2"/>
      <c r="AI652" s="59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</row>
    <row r="653" spans="2:45" s="1" customFormat="1" ht="22.5" customHeight="1" x14ac:dyDescent="0.25">
      <c r="B653" s="2"/>
      <c r="D653" s="3"/>
      <c r="E653" s="3"/>
      <c r="F653" s="2"/>
      <c r="G653" s="2"/>
      <c r="H653" s="2"/>
      <c r="L653" s="2"/>
      <c r="Z653" s="16"/>
      <c r="AA653" s="17"/>
      <c r="AB653" s="58"/>
      <c r="AH653" s="2"/>
      <c r="AI653" s="59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</row>
    <row r="654" spans="2:45" s="1" customFormat="1" ht="22.5" customHeight="1" x14ac:dyDescent="0.25">
      <c r="B654" s="2"/>
      <c r="D654" s="3"/>
      <c r="E654" s="3"/>
      <c r="F654" s="2"/>
      <c r="G654" s="2"/>
      <c r="H654" s="2"/>
      <c r="L654" s="2"/>
      <c r="Z654" s="16"/>
      <c r="AA654" s="17"/>
      <c r="AB654" s="58"/>
      <c r="AH654" s="2"/>
      <c r="AI654" s="59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</row>
    <row r="655" spans="2:45" s="1" customFormat="1" ht="22.5" customHeight="1" x14ac:dyDescent="0.25">
      <c r="B655" s="2"/>
      <c r="D655" s="3"/>
      <c r="E655" s="3"/>
      <c r="F655" s="2"/>
      <c r="G655" s="2"/>
      <c r="H655" s="2"/>
      <c r="L655" s="2"/>
      <c r="Z655" s="16"/>
      <c r="AA655" s="17"/>
      <c r="AB655" s="58"/>
      <c r="AH655" s="2"/>
      <c r="AI655" s="59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</row>
    <row r="656" spans="2:45" s="1" customFormat="1" ht="22.5" customHeight="1" x14ac:dyDescent="0.25">
      <c r="B656" s="2"/>
      <c r="D656" s="3"/>
      <c r="E656" s="3"/>
      <c r="F656" s="2"/>
      <c r="G656" s="2"/>
      <c r="H656" s="2"/>
      <c r="L656" s="2"/>
      <c r="Z656" s="16"/>
      <c r="AA656" s="17"/>
      <c r="AB656" s="58"/>
      <c r="AH656" s="2"/>
      <c r="AI656" s="59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</row>
    <row r="657" spans="2:45" s="1" customFormat="1" ht="22.5" customHeight="1" x14ac:dyDescent="0.25">
      <c r="B657" s="2"/>
      <c r="D657" s="3"/>
      <c r="E657" s="3"/>
      <c r="F657" s="2"/>
      <c r="G657" s="2"/>
      <c r="H657" s="2"/>
      <c r="L657" s="2"/>
      <c r="Z657" s="16"/>
      <c r="AA657" s="17"/>
      <c r="AB657" s="58"/>
      <c r="AH657" s="2"/>
      <c r="AI657" s="59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</row>
    <row r="658" spans="2:45" s="1" customFormat="1" ht="22.5" customHeight="1" x14ac:dyDescent="0.25">
      <c r="B658" s="2"/>
      <c r="D658" s="3"/>
      <c r="E658" s="3"/>
      <c r="F658" s="2"/>
      <c r="G658" s="2"/>
      <c r="H658" s="2"/>
      <c r="L658" s="2"/>
      <c r="Z658" s="16"/>
      <c r="AA658" s="17"/>
      <c r="AB658" s="58"/>
      <c r="AH658" s="2"/>
      <c r="AI658" s="59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</row>
    <row r="659" spans="2:45" s="1" customFormat="1" ht="22.5" customHeight="1" x14ac:dyDescent="0.25">
      <c r="B659" s="2"/>
      <c r="D659" s="3"/>
      <c r="E659" s="3"/>
      <c r="F659" s="2"/>
      <c r="G659" s="2"/>
      <c r="H659" s="2"/>
      <c r="L659" s="2"/>
      <c r="Z659" s="16"/>
      <c r="AA659" s="17"/>
      <c r="AB659" s="58"/>
      <c r="AH659" s="2"/>
      <c r="AI659" s="59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</row>
    <row r="660" spans="2:45" s="1" customFormat="1" ht="22.5" customHeight="1" x14ac:dyDescent="0.25">
      <c r="B660" s="2"/>
      <c r="D660" s="3"/>
      <c r="E660" s="3"/>
      <c r="F660" s="2"/>
      <c r="G660" s="2"/>
      <c r="H660" s="2"/>
      <c r="L660" s="2"/>
      <c r="Z660" s="16"/>
      <c r="AA660" s="17"/>
      <c r="AB660" s="58"/>
      <c r="AH660" s="2"/>
      <c r="AI660" s="59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</row>
    <row r="661" spans="2:45" s="1" customFormat="1" ht="22.5" customHeight="1" x14ac:dyDescent="0.25">
      <c r="B661" s="2"/>
      <c r="D661" s="3"/>
      <c r="E661" s="3"/>
      <c r="F661" s="2"/>
      <c r="G661" s="2"/>
      <c r="H661" s="2"/>
      <c r="L661" s="2"/>
      <c r="Z661" s="16"/>
      <c r="AA661" s="17"/>
      <c r="AB661" s="58"/>
      <c r="AH661" s="2"/>
      <c r="AI661" s="59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</row>
    <row r="662" spans="2:45" s="1" customFormat="1" ht="22.5" customHeight="1" x14ac:dyDescent="0.25">
      <c r="B662" s="2"/>
      <c r="D662" s="3"/>
      <c r="E662" s="3"/>
      <c r="F662" s="2"/>
      <c r="G662" s="2"/>
      <c r="H662" s="2"/>
      <c r="L662" s="2"/>
      <c r="Z662" s="16"/>
      <c r="AA662" s="17"/>
      <c r="AB662" s="58"/>
      <c r="AH662" s="2"/>
      <c r="AI662" s="59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</row>
    <row r="663" spans="2:45" s="1" customFormat="1" ht="22.5" customHeight="1" x14ac:dyDescent="0.25">
      <c r="B663" s="2"/>
      <c r="D663" s="3"/>
      <c r="E663" s="3"/>
      <c r="F663" s="2"/>
      <c r="G663" s="2"/>
      <c r="H663" s="2"/>
      <c r="L663" s="2"/>
      <c r="Z663" s="16"/>
      <c r="AA663" s="17"/>
      <c r="AB663" s="58"/>
      <c r="AH663" s="2"/>
      <c r="AI663" s="59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</row>
    <row r="664" spans="2:45" s="1" customFormat="1" ht="22.5" customHeight="1" x14ac:dyDescent="0.25">
      <c r="B664" s="2"/>
      <c r="D664" s="3"/>
      <c r="E664" s="3"/>
      <c r="F664" s="2"/>
      <c r="G664" s="2"/>
      <c r="H664" s="2"/>
      <c r="L664" s="2"/>
      <c r="Z664" s="16"/>
      <c r="AA664" s="17"/>
      <c r="AB664" s="58"/>
      <c r="AH664" s="2"/>
      <c r="AI664" s="59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</row>
    <row r="665" spans="2:45" s="1" customFormat="1" ht="22.5" customHeight="1" x14ac:dyDescent="0.25">
      <c r="B665" s="2"/>
      <c r="D665" s="3"/>
      <c r="E665" s="3"/>
      <c r="F665" s="2"/>
      <c r="G665" s="2"/>
      <c r="H665" s="2"/>
      <c r="L665" s="2"/>
      <c r="Z665" s="16"/>
      <c r="AA665" s="17"/>
      <c r="AB665" s="58"/>
      <c r="AH665" s="2"/>
      <c r="AI665" s="59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</row>
    <row r="666" spans="2:45" s="1" customFormat="1" ht="22.5" customHeight="1" x14ac:dyDescent="0.25">
      <c r="B666" s="2"/>
      <c r="D666" s="3"/>
      <c r="E666" s="3"/>
      <c r="F666" s="2"/>
      <c r="G666" s="2"/>
      <c r="H666" s="2"/>
      <c r="L666" s="2"/>
      <c r="Z666" s="16"/>
      <c r="AA666" s="17"/>
      <c r="AB666" s="58"/>
      <c r="AH666" s="2"/>
      <c r="AI666" s="59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</row>
    <row r="667" spans="2:45" s="1" customFormat="1" ht="22.5" customHeight="1" x14ac:dyDescent="0.25">
      <c r="B667" s="2"/>
      <c r="D667" s="3"/>
      <c r="E667" s="3"/>
      <c r="F667" s="2"/>
      <c r="G667" s="2"/>
      <c r="H667" s="2"/>
      <c r="L667" s="2"/>
      <c r="Z667" s="16"/>
      <c r="AA667" s="17"/>
      <c r="AB667" s="58"/>
      <c r="AH667" s="2"/>
      <c r="AI667" s="59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</row>
    <row r="668" spans="2:45" s="1" customFormat="1" ht="22.5" customHeight="1" x14ac:dyDescent="0.25">
      <c r="B668" s="2"/>
      <c r="D668" s="3"/>
      <c r="E668" s="3"/>
      <c r="F668" s="2"/>
      <c r="G668" s="2"/>
      <c r="H668" s="2"/>
      <c r="L668" s="2"/>
      <c r="Z668" s="16"/>
      <c r="AA668" s="17"/>
      <c r="AB668" s="58"/>
      <c r="AH668" s="2"/>
      <c r="AI668" s="59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</row>
    <row r="669" spans="2:45" s="1" customFormat="1" ht="22.5" customHeight="1" x14ac:dyDescent="0.25">
      <c r="B669" s="2"/>
      <c r="D669" s="3"/>
      <c r="E669" s="3"/>
      <c r="F669" s="2"/>
      <c r="G669" s="2"/>
      <c r="H669" s="2"/>
      <c r="L669" s="2"/>
      <c r="Z669" s="16"/>
      <c r="AA669" s="17"/>
      <c r="AB669" s="58"/>
      <c r="AH669" s="2"/>
      <c r="AI669" s="59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</row>
    <row r="670" spans="2:45" s="1" customFormat="1" ht="22.5" customHeight="1" x14ac:dyDescent="0.25">
      <c r="B670" s="2"/>
      <c r="D670" s="3"/>
      <c r="E670" s="3"/>
      <c r="F670" s="2"/>
      <c r="G670" s="2"/>
      <c r="H670" s="2"/>
      <c r="L670" s="2"/>
      <c r="Z670" s="16"/>
      <c r="AA670" s="17"/>
      <c r="AB670" s="58"/>
      <c r="AH670" s="2"/>
      <c r="AI670" s="59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</row>
    <row r="671" spans="2:45" s="1" customFormat="1" ht="22.5" customHeight="1" x14ac:dyDescent="0.25">
      <c r="B671" s="2"/>
      <c r="D671" s="3"/>
      <c r="E671" s="3"/>
      <c r="F671" s="2"/>
      <c r="G671" s="2"/>
      <c r="H671" s="2"/>
      <c r="L671" s="2"/>
      <c r="Z671" s="16"/>
      <c r="AA671" s="17"/>
      <c r="AB671" s="58"/>
      <c r="AH671" s="2"/>
      <c r="AI671" s="59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</row>
    <row r="672" spans="2:45" s="1" customFormat="1" ht="22.5" customHeight="1" x14ac:dyDescent="0.25">
      <c r="B672" s="2"/>
      <c r="D672" s="3"/>
      <c r="E672" s="3"/>
      <c r="F672" s="2"/>
      <c r="G672" s="2"/>
      <c r="H672" s="2"/>
      <c r="L672" s="2"/>
      <c r="Z672" s="16"/>
      <c r="AA672" s="17"/>
      <c r="AB672" s="58"/>
      <c r="AH672" s="2"/>
      <c r="AI672" s="59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</row>
    <row r="673" spans="2:45" s="1" customFormat="1" ht="22.5" customHeight="1" x14ac:dyDescent="0.25">
      <c r="B673" s="2"/>
      <c r="D673" s="3"/>
      <c r="E673" s="3"/>
      <c r="F673" s="2"/>
      <c r="G673" s="2"/>
      <c r="H673" s="2"/>
      <c r="L673" s="2"/>
      <c r="Z673" s="16"/>
      <c r="AA673" s="17"/>
      <c r="AB673" s="58"/>
      <c r="AH673" s="2"/>
      <c r="AI673" s="59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</row>
    <row r="674" spans="2:45" s="1" customFormat="1" ht="22.5" customHeight="1" x14ac:dyDescent="0.25">
      <c r="B674" s="2"/>
      <c r="D674" s="3"/>
      <c r="E674" s="3"/>
      <c r="F674" s="2"/>
      <c r="G674" s="2"/>
      <c r="H674" s="2"/>
      <c r="L674" s="2"/>
      <c r="Z674" s="16"/>
      <c r="AA674" s="17"/>
      <c r="AB674" s="58"/>
      <c r="AH674" s="2"/>
      <c r="AI674" s="59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</row>
    <row r="675" spans="2:45" s="1" customFormat="1" ht="22.5" customHeight="1" x14ac:dyDescent="0.25">
      <c r="B675" s="2"/>
      <c r="D675" s="3"/>
      <c r="E675" s="3"/>
      <c r="F675" s="2"/>
      <c r="G675" s="2"/>
      <c r="H675" s="2"/>
      <c r="L675" s="2"/>
      <c r="Z675" s="16"/>
      <c r="AA675" s="17"/>
      <c r="AB675" s="58"/>
      <c r="AH675" s="2"/>
      <c r="AI675" s="59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</row>
    <row r="676" spans="2:45" s="1" customFormat="1" ht="22.5" customHeight="1" x14ac:dyDescent="0.25">
      <c r="B676" s="2"/>
      <c r="D676" s="3"/>
      <c r="E676" s="3"/>
      <c r="F676" s="2"/>
      <c r="G676" s="2"/>
      <c r="H676" s="2"/>
      <c r="L676" s="2"/>
      <c r="Z676" s="16"/>
      <c r="AA676" s="17"/>
      <c r="AB676" s="58"/>
      <c r="AH676" s="2"/>
      <c r="AI676" s="59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</row>
    <row r="677" spans="2:45" s="1" customFormat="1" ht="22.5" customHeight="1" x14ac:dyDescent="0.25">
      <c r="B677" s="2"/>
      <c r="D677" s="3"/>
      <c r="E677" s="3"/>
      <c r="F677" s="2"/>
      <c r="G677" s="2"/>
      <c r="H677" s="2"/>
      <c r="L677" s="2"/>
      <c r="Z677" s="16"/>
      <c r="AA677" s="17"/>
      <c r="AB677" s="58"/>
      <c r="AH677" s="2"/>
      <c r="AI677" s="59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</row>
    <row r="678" spans="2:45" s="1" customFormat="1" ht="22.5" customHeight="1" x14ac:dyDescent="0.25">
      <c r="B678" s="2"/>
      <c r="D678" s="3"/>
      <c r="E678" s="3"/>
      <c r="F678" s="2"/>
      <c r="G678" s="2"/>
      <c r="H678" s="2"/>
      <c r="L678" s="2"/>
      <c r="Z678" s="16"/>
      <c r="AA678" s="17"/>
      <c r="AB678" s="58"/>
      <c r="AH678" s="2"/>
      <c r="AI678" s="59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</row>
    <row r="679" spans="2:45" s="1" customFormat="1" ht="22.5" customHeight="1" x14ac:dyDescent="0.25">
      <c r="B679" s="2"/>
      <c r="D679" s="3"/>
      <c r="E679" s="3"/>
      <c r="F679" s="2"/>
      <c r="G679" s="2"/>
      <c r="H679" s="2"/>
      <c r="L679" s="2"/>
      <c r="Z679" s="16"/>
      <c r="AA679" s="17"/>
      <c r="AB679" s="58"/>
      <c r="AH679" s="2"/>
      <c r="AI679" s="59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</row>
    <row r="680" spans="2:45" s="1" customFormat="1" ht="22.5" customHeight="1" x14ac:dyDescent="0.25">
      <c r="B680" s="2"/>
      <c r="D680" s="3"/>
      <c r="E680" s="3"/>
      <c r="F680" s="2"/>
      <c r="G680" s="2"/>
      <c r="H680" s="2"/>
      <c r="L680" s="2"/>
      <c r="Z680" s="16"/>
      <c r="AA680" s="17"/>
      <c r="AB680" s="58"/>
      <c r="AH680" s="2"/>
      <c r="AI680" s="59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</row>
    <row r="681" spans="2:45" s="1" customFormat="1" ht="22.5" customHeight="1" x14ac:dyDescent="0.25">
      <c r="B681" s="2"/>
      <c r="D681" s="3"/>
      <c r="E681" s="3"/>
      <c r="F681" s="2"/>
      <c r="G681" s="2"/>
      <c r="H681" s="2"/>
      <c r="L681" s="2"/>
      <c r="Z681" s="16"/>
      <c r="AA681" s="17"/>
      <c r="AB681" s="58"/>
      <c r="AH681" s="2"/>
      <c r="AI681" s="59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</row>
    <row r="682" spans="2:45" s="1" customFormat="1" ht="22.5" customHeight="1" x14ac:dyDescent="0.25">
      <c r="B682" s="2"/>
      <c r="D682" s="3"/>
      <c r="E682" s="3"/>
      <c r="F682" s="2"/>
      <c r="G682" s="2"/>
      <c r="H682" s="2"/>
      <c r="L682" s="2"/>
      <c r="Z682" s="16"/>
      <c r="AA682" s="17"/>
      <c r="AB682" s="58"/>
      <c r="AH682" s="2"/>
      <c r="AI682" s="59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</row>
    <row r="683" spans="2:45" s="1" customFormat="1" ht="22.5" customHeight="1" x14ac:dyDescent="0.25">
      <c r="B683" s="2"/>
      <c r="D683" s="3"/>
      <c r="E683" s="3"/>
      <c r="F683" s="2"/>
      <c r="G683" s="2"/>
      <c r="H683" s="2"/>
      <c r="L683" s="2"/>
      <c r="Z683" s="16"/>
      <c r="AA683" s="17"/>
      <c r="AB683" s="58"/>
      <c r="AH683" s="2"/>
      <c r="AI683" s="59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</row>
    <row r="684" spans="2:45" s="1" customFormat="1" ht="22.5" customHeight="1" x14ac:dyDescent="0.25">
      <c r="B684" s="2"/>
      <c r="D684" s="3"/>
      <c r="E684" s="3"/>
      <c r="F684" s="2"/>
      <c r="G684" s="2"/>
      <c r="H684" s="2"/>
      <c r="L684" s="2"/>
      <c r="Z684" s="16"/>
      <c r="AA684" s="17"/>
      <c r="AB684" s="58"/>
      <c r="AH684" s="2"/>
      <c r="AI684" s="59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</row>
    <row r="685" spans="2:45" s="1" customFormat="1" ht="22.5" customHeight="1" x14ac:dyDescent="0.25">
      <c r="B685" s="2"/>
      <c r="D685" s="3"/>
      <c r="E685" s="3"/>
      <c r="F685" s="2"/>
      <c r="G685" s="2"/>
      <c r="H685" s="2"/>
      <c r="L685" s="2"/>
      <c r="Z685" s="16"/>
      <c r="AA685" s="17"/>
      <c r="AB685" s="58"/>
      <c r="AH685" s="2"/>
      <c r="AI685" s="59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</row>
    <row r="686" spans="2:45" s="1" customFormat="1" ht="22.5" customHeight="1" x14ac:dyDescent="0.25">
      <c r="B686" s="2"/>
      <c r="D686" s="3"/>
      <c r="E686" s="3"/>
      <c r="F686" s="2"/>
      <c r="G686" s="2"/>
      <c r="H686" s="2"/>
      <c r="L686" s="2"/>
      <c r="Z686" s="16"/>
      <c r="AA686" s="17"/>
      <c r="AB686" s="58"/>
      <c r="AH686" s="2"/>
      <c r="AI686" s="59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</row>
    <row r="687" spans="2:45" s="1" customFormat="1" ht="22.5" customHeight="1" x14ac:dyDescent="0.25">
      <c r="B687" s="2"/>
      <c r="D687" s="3"/>
      <c r="E687" s="3"/>
      <c r="F687" s="2"/>
      <c r="G687" s="2"/>
      <c r="H687" s="2"/>
      <c r="L687" s="2"/>
      <c r="Z687" s="16"/>
      <c r="AA687" s="17"/>
      <c r="AB687" s="58"/>
      <c r="AH687" s="2"/>
      <c r="AI687" s="59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</row>
    <row r="688" spans="2:45" s="1" customFormat="1" ht="22.5" customHeight="1" x14ac:dyDescent="0.25">
      <c r="B688" s="2"/>
      <c r="D688" s="3"/>
      <c r="E688" s="3"/>
      <c r="F688" s="2"/>
      <c r="G688" s="2"/>
      <c r="H688" s="2"/>
      <c r="L688" s="2"/>
      <c r="Z688" s="16"/>
      <c r="AA688" s="17"/>
      <c r="AB688" s="58"/>
      <c r="AH688" s="2"/>
      <c r="AI688" s="59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</row>
    <row r="689" spans="2:45" s="1" customFormat="1" ht="22.5" customHeight="1" x14ac:dyDescent="0.25">
      <c r="B689" s="2"/>
      <c r="D689" s="3"/>
      <c r="E689" s="3"/>
      <c r="F689" s="2"/>
      <c r="G689" s="2"/>
      <c r="H689" s="2"/>
      <c r="L689" s="2"/>
      <c r="Z689" s="16"/>
      <c r="AA689" s="17"/>
      <c r="AB689" s="58"/>
      <c r="AH689" s="2"/>
      <c r="AI689" s="59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</row>
    <row r="690" spans="2:45" s="1" customFormat="1" ht="22.5" customHeight="1" x14ac:dyDescent="0.25">
      <c r="B690" s="2"/>
      <c r="D690" s="3"/>
      <c r="E690" s="3"/>
      <c r="F690" s="2"/>
      <c r="G690" s="2"/>
      <c r="H690" s="2"/>
      <c r="L690" s="2"/>
      <c r="Z690" s="16"/>
      <c r="AA690" s="17"/>
      <c r="AB690" s="58"/>
      <c r="AH690" s="2"/>
      <c r="AI690" s="59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</row>
    <row r="691" spans="2:45" s="1" customFormat="1" ht="22.5" customHeight="1" x14ac:dyDescent="0.25">
      <c r="B691" s="2"/>
      <c r="D691" s="3"/>
      <c r="E691" s="3"/>
      <c r="F691" s="2"/>
      <c r="G691" s="2"/>
      <c r="H691" s="2"/>
      <c r="L691" s="2"/>
      <c r="Z691" s="16"/>
      <c r="AA691" s="17"/>
      <c r="AB691" s="58"/>
      <c r="AH691" s="2"/>
      <c r="AI691" s="59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</row>
    <row r="692" spans="2:45" s="1" customFormat="1" ht="22.5" customHeight="1" x14ac:dyDescent="0.25">
      <c r="B692" s="2"/>
      <c r="D692" s="3"/>
      <c r="E692" s="3"/>
      <c r="F692" s="2"/>
      <c r="G692" s="2"/>
      <c r="H692" s="2"/>
      <c r="L692" s="2"/>
      <c r="Z692" s="16"/>
      <c r="AA692" s="17"/>
      <c r="AB692" s="58"/>
      <c r="AH692" s="2"/>
      <c r="AI692" s="59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</row>
    <row r="693" spans="2:45" s="1" customFormat="1" ht="22.5" customHeight="1" x14ac:dyDescent="0.25">
      <c r="B693" s="2"/>
      <c r="D693" s="3"/>
      <c r="E693" s="3"/>
      <c r="F693" s="2"/>
      <c r="G693" s="2"/>
      <c r="H693" s="2"/>
      <c r="L693" s="2"/>
      <c r="Z693" s="16"/>
      <c r="AA693" s="17"/>
      <c r="AB693" s="58"/>
      <c r="AH693" s="2"/>
      <c r="AI693" s="59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</row>
    <row r="694" spans="2:45" s="1" customFormat="1" ht="22.5" customHeight="1" x14ac:dyDescent="0.25">
      <c r="B694" s="2"/>
      <c r="D694" s="3"/>
      <c r="E694" s="3"/>
      <c r="F694" s="2"/>
      <c r="G694" s="2"/>
      <c r="H694" s="2"/>
      <c r="L694" s="2"/>
      <c r="Z694" s="16"/>
      <c r="AA694" s="17"/>
      <c r="AB694" s="58"/>
      <c r="AH694" s="2"/>
      <c r="AI694" s="59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</row>
    <row r="695" spans="2:45" s="1" customFormat="1" ht="22.5" customHeight="1" x14ac:dyDescent="0.25">
      <c r="B695" s="2"/>
      <c r="D695" s="3"/>
      <c r="E695" s="3"/>
      <c r="F695" s="2"/>
      <c r="G695" s="2"/>
      <c r="H695" s="2"/>
      <c r="L695" s="2"/>
      <c r="Z695" s="16"/>
      <c r="AA695" s="17"/>
      <c r="AB695" s="58"/>
      <c r="AH695" s="2"/>
      <c r="AI695" s="59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</row>
    <row r="696" spans="2:45" s="1" customFormat="1" ht="22.5" customHeight="1" x14ac:dyDescent="0.25">
      <c r="B696" s="2"/>
      <c r="D696" s="3"/>
      <c r="E696" s="3"/>
      <c r="F696" s="2"/>
      <c r="G696" s="2"/>
      <c r="H696" s="2"/>
      <c r="L696" s="2"/>
      <c r="Z696" s="16"/>
      <c r="AA696" s="17"/>
      <c r="AB696" s="58"/>
      <c r="AH696" s="2"/>
      <c r="AI696" s="59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</row>
  </sheetData>
  <sheetProtection password="CF52" sheet="1" objects="1" scenarios="1" selectLockedCells="1" selectUnlockedCells="1"/>
  <autoFilter ref="A4:AS298">
    <sortState ref="A5:AS299">
      <sortCondition ref="C5:C299"/>
      <sortCondition ref="B5:B299"/>
    </sortState>
  </autoFilter>
  <sortState ref="A350:AS686">
    <sortCondition ref="D350:D686"/>
    <sortCondition ref="C350:C686"/>
  </sortState>
  <mergeCells count="4">
    <mergeCell ref="P3:R3"/>
    <mergeCell ref="S3:U3"/>
    <mergeCell ref="V3:X3"/>
    <mergeCell ref="AC3:AE3"/>
  </mergeCells>
  <conditionalFormatting sqref="N4:O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X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S300:AS303" r:id="rId1" display="ypiresia_kataskinoseon@schools.ac.cy"/>
    <hyperlink ref="AS5" r:id="rId2"/>
    <hyperlink ref="AS266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ΥΚ-Θ1</vt:lpstr>
      <vt:lpstr>.</vt:lpstr>
      <vt:lpstr>stoixeia</vt:lpstr>
      <vt:lpstr>'ΥΚ-Θ1'!Print_Area</vt:lpstr>
      <vt:lpstr>sires</vt:lpstr>
      <vt:lpstr>sxoleio</vt:lpstr>
      <vt:lpstr>thesis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2018-02-07T06:24:26Z</dcterms:modified>
</cp:coreProperties>
</file>